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<sst xmlns="http://schemas.openxmlformats.org/spreadsheetml/2006/main" count="262" uniqueCount="125">
  <si>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</si>
  <si>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</si>
  <si>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</si>
  <si>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</si>
  <si>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</si>
  <si>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</si>
  <si>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</si>
  <si>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</si>
  <si>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</si>
  <si>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</si>
  <si>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</si>
  <si>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</si>
  <si>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</si>
  <si>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</si>
  <si>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</si>
  <si>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</si>
  <si>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</si>
  <si>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</si>
  <si>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</si>
  <si>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</si>
  <si>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</si>
  <si>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</si>
  <si>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</si>
  <si>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</si>
  <si>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</si>
  <si>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</si>
  <si>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</si>
  <si>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</si>
  <si>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</si>
  <si>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</si>
  <si>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</si>
  <si>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</si>
  <si>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</si>
  <si>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</si>
  <si>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</si>
  <si>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</si>
  <si>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</si>
  <si>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</si>
  <si>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</si>
  <si>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</si>
  <si>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</si>
  <si>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</si>
  <si>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</si>
  <si>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</si>
  <si>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</si>
  <si>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</si>
  <si>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</si>
  <si>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</si>
  <si>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</si>
  <si>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</si>
  <si>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A1</t>
  </si>
  <si>
    <t>Naziv aktivnosti: Bruto plaće i naknade</t>
  </si>
  <si>
    <t xml:space="preserve">Osnovna škola Josipa Kozarca </t>
  </si>
  <si>
    <t>Program: Osnovno obrazovanje</t>
  </si>
  <si>
    <t>A 2</t>
  </si>
  <si>
    <t>Naziv aktivnosti: Materijalni i financijski rashodi osnovnih škola</t>
  </si>
  <si>
    <t>Izvor: Proračun VPŽ decentralizirane funkcije</t>
  </si>
  <si>
    <t>A 2-1</t>
  </si>
  <si>
    <t>Naziv aktivnosti: Opseg programa</t>
  </si>
  <si>
    <t>A 3</t>
  </si>
  <si>
    <t>Izvor: Sufinanciranje roditelja</t>
  </si>
  <si>
    <t>A 3-1</t>
  </si>
  <si>
    <t xml:space="preserve">Izvor: Gradski proračun </t>
  </si>
  <si>
    <t>A 4</t>
  </si>
  <si>
    <t>Naziv aktivnosti: Terenska nastava i ostali programi učenika</t>
  </si>
  <si>
    <t>A 5</t>
  </si>
  <si>
    <t>Naziv projekta: ŠŠD</t>
  </si>
  <si>
    <t>A 6</t>
  </si>
  <si>
    <t>Naziv aktivnosti: ŽSV</t>
  </si>
  <si>
    <t>Izvor: AZOO</t>
  </si>
  <si>
    <t>A 7</t>
  </si>
  <si>
    <t>Naziv aktivnosti: Stručno osposobljavanje bez zasnivanja radnog odnosa</t>
  </si>
  <si>
    <t>Izvor: Hrvatski zavod za zapošljavanje</t>
  </si>
  <si>
    <t>A 8</t>
  </si>
  <si>
    <t>A 9</t>
  </si>
  <si>
    <t>Naziv aktivnosti: Redovna djelatnost</t>
  </si>
  <si>
    <t>Izvor: Najam dvorane i stana</t>
  </si>
  <si>
    <t>A 10</t>
  </si>
  <si>
    <t>Izvor: Pasivne kamate</t>
  </si>
  <si>
    <t>A 11</t>
  </si>
  <si>
    <t>A 12</t>
  </si>
  <si>
    <t>Izvor: Agencija za mobilnost i programe EU</t>
  </si>
  <si>
    <t>Izradio:</t>
  </si>
  <si>
    <t>Biljana Sabljak</t>
  </si>
  <si>
    <t>Ravnateljica:</t>
  </si>
  <si>
    <t>Ksenija Vujanović-Juras, psiholog</t>
  </si>
  <si>
    <t>Naziv aktivnosti: Projekt "Mathematica regina omnium scientiarum et-learning path to success"</t>
  </si>
  <si>
    <t>Naknada ostalih troškova</t>
  </si>
  <si>
    <t>Ministarstvo znanosti i obrazovanja</t>
  </si>
  <si>
    <t>Naziv aktivnosti: Školska kuhinja i ostali programi učenika</t>
  </si>
  <si>
    <t xml:space="preserve">Naziv aktivnosti: Školska shema </t>
  </si>
  <si>
    <t>PROJEKCIJA PLANA ZA 2021.</t>
  </si>
  <si>
    <t>Naziv aktivnosti: Projekt "Be the change … you want to be!"</t>
  </si>
  <si>
    <t>Izvor: HŠSS i ŽSS</t>
  </si>
  <si>
    <t>2021.</t>
  </si>
  <si>
    <t>Naziv aktivnosti: Projekt "In-in integracija i inkluzija"</t>
  </si>
  <si>
    <t>A 13</t>
  </si>
  <si>
    <t>A 14</t>
  </si>
  <si>
    <t>Naziv aktivnosti: Projekt "Osiguravanje školske prehrane za djecu u riziku od siromaštva"</t>
  </si>
  <si>
    <t>Izvor: Fond europske pomoći za najpotrebitije</t>
  </si>
  <si>
    <t>Izvor: Europski socijalni fond</t>
  </si>
  <si>
    <t>2022.</t>
  </si>
  <si>
    <t>Ukupno prihodi i primici za 2021.</t>
  </si>
  <si>
    <t>Ukupno prihodi i primici za 2022.</t>
  </si>
  <si>
    <t>PLAN ZA 2020.</t>
  </si>
  <si>
    <t>PROJEKCIJA PLANA ZA 2022.</t>
  </si>
  <si>
    <t>Izvor: VPŽ</t>
  </si>
  <si>
    <t>Naziv aktivnosti: Projekt "We little XXI century explorers ready to map and code our territori!"</t>
  </si>
  <si>
    <t>Izvor: Institucije i tijela EU</t>
  </si>
  <si>
    <t>A 15</t>
  </si>
  <si>
    <t>A 16</t>
  </si>
  <si>
    <t>Naziv aktivnosti: Projekt "Školska volonterska zajednica-snaga za održivi razvoj"</t>
  </si>
  <si>
    <t>Izvor: Volonterski centar Zagreb</t>
  </si>
  <si>
    <t>Naziv aktivnosti: Projekt "TaMPeD"</t>
  </si>
  <si>
    <t>Prijenosi između pror. kor. istog pror.</t>
  </si>
  <si>
    <t>A 17</t>
  </si>
  <si>
    <t>Plan 
za 2020.</t>
  </si>
  <si>
    <t>Projekcija plana
za 2021.</t>
  </si>
  <si>
    <t>Projekcija plana 
za 2022.</t>
  </si>
  <si>
    <r>
      <t xml:space="preserve">1. REBALANS FINANCIJSKOG PLANA </t>
    </r>
    <r>
      <rPr>
        <i/>
        <sz val="14"/>
        <color indexed="8"/>
        <rFont val="Arial"/>
        <family val="2"/>
      </rPr>
      <t>Osnovne škole Josipa Kozarca</t>
    </r>
    <r>
      <rPr>
        <b/>
        <sz val="14"/>
        <color indexed="8"/>
        <rFont val="Arial"/>
        <family val="2"/>
      </rPr>
      <t xml:space="preserve"> ZA 2020. I                                                                                                                                                PROJEKCIJA PLANA ZA  2021. I 2022. GODINU</t>
    </r>
  </si>
  <si>
    <t>Nematerijalna imovina</t>
  </si>
  <si>
    <t>Rashodi za nabavu neproizvedene dugotrajne  imovine</t>
  </si>
  <si>
    <t>Slatina, 29. listopada 2020. godine</t>
  </si>
  <si>
    <t>1. REBALANS PLANA PRIHODA I PRIMITAKA</t>
  </si>
  <si>
    <t>1. REBALANS PLANA RASHODA I IZDATAKA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</si>
</sst>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70" fillId="44" borderId="7" applyNumberFormat="0" applyAlignment="0" applyProtection="0"/>
    <xf numFmtId="0" fontId="71" fillId="44" borderId="8" applyNumberFormat="0" applyAlignment="0" applyProtection="0"/>
    <xf numFmtId="0" fontId="15" fillId="0" borderId="9" applyNumberFormat="0" applyFill="0" applyAlignment="0" applyProtection="0"/>
    <xf numFmtId="0" fontId="72" fillId="4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7" fillId="46" borderId="0" applyNumberFormat="0" applyBorder="0" applyAlignment="0" applyProtection="0"/>
    <xf numFmtId="0" fontId="6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9" fillId="47" borderId="1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2" fillId="0" borderId="18" applyNumberFormat="0" applyFill="0" applyAlignment="0" applyProtection="0"/>
    <xf numFmtId="0" fontId="8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40" xfId="0" applyNumberFormat="1" applyFont="1" applyFill="1" applyBorder="1" applyAlignment="1" quotePrefix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4" fontId="4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85" fillId="35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87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/>
      <protection/>
    </xf>
    <xf numFmtId="3" fontId="88" fillId="0" borderId="31" xfId="0" applyNumberFormat="1" applyFont="1" applyBorder="1" applyAlignment="1">
      <alignment/>
    </xf>
    <xf numFmtId="3" fontId="88" fillId="0" borderId="32" xfId="0" applyNumberFormat="1" applyFont="1" applyBorder="1" applyAlignment="1">
      <alignment/>
    </xf>
    <xf numFmtId="0" fontId="88" fillId="0" borderId="0" xfId="0" applyFont="1" applyAlignment="1">
      <alignment/>
    </xf>
    <xf numFmtId="3" fontId="88" fillId="0" borderId="21" xfId="0" applyNumberFormat="1" applyFont="1" applyBorder="1" applyAlignment="1">
      <alignment horizontal="center" vertical="center" wrapText="1"/>
    </xf>
    <xf numFmtId="3" fontId="88" fillId="0" borderId="22" xfId="0" applyNumberFormat="1" applyFont="1" applyBorder="1" applyAlignment="1">
      <alignment horizontal="center" vertical="center" wrapText="1"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0" fontId="91" fillId="0" borderId="0" xfId="0" applyNumberFormat="1" applyFont="1" applyFill="1" applyBorder="1" applyAlignment="1" applyProtection="1">
      <alignment wrapText="1"/>
      <protection/>
    </xf>
    <xf numFmtId="3" fontId="86" fillId="0" borderId="30" xfId="0" applyNumberFormat="1" applyFont="1" applyBorder="1" applyAlignment="1">
      <alignment/>
    </xf>
    <xf numFmtId="3" fontId="86" fillId="0" borderId="29" xfId="0" applyNumberFormat="1" applyFont="1" applyBorder="1" applyAlignment="1">
      <alignment/>
    </xf>
    <xf numFmtId="3" fontId="86" fillId="0" borderId="20" xfId="0" applyNumberFormat="1" applyFont="1" applyBorder="1" applyAlignment="1">
      <alignment horizontal="right" vertical="center" wrapText="1"/>
    </xf>
    <xf numFmtId="4" fontId="92" fillId="0" borderId="0" xfId="0" applyNumberFormat="1" applyFont="1" applyFill="1" applyBorder="1" applyAlignment="1" applyProtection="1">
      <alignment/>
      <protection/>
    </xf>
    <xf numFmtId="4" fontId="93" fillId="0" borderId="0" xfId="0" applyNumberFormat="1" applyFont="1" applyFill="1" applyBorder="1" applyAlignment="1" applyProtection="1">
      <alignment/>
      <protection/>
    </xf>
    <xf numFmtId="4" fontId="87" fillId="0" borderId="0" xfId="0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/>
      <protection/>
    </xf>
    <xf numFmtId="0" fontId="93" fillId="0" borderId="0" xfId="0" applyNumberFormat="1" applyFont="1" applyFill="1" applyBorder="1" applyAlignment="1" applyProtection="1">
      <alignment/>
      <protection/>
    </xf>
    <xf numFmtId="4" fontId="88" fillId="0" borderId="0" xfId="0" applyNumberFormat="1" applyFont="1" applyFill="1" applyBorder="1" applyAlignment="1" applyProtection="1">
      <alignment/>
      <protection/>
    </xf>
    <xf numFmtId="2" fontId="87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 horizontal="center"/>
      <protection/>
    </xf>
    <xf numFmtId="0" fontId="88" fillId="0" borderId="0" xfId="0" applyNumberFormat="1" applyFont="1" applyFill="1" applyBorder="1" applyAlignment="1" applyProtection="1">
      <alignment wrapText="1"/>
      <protection/>
    </xf>
    <xf numFmtId="0" fontId="34" fillId="0" borderId="23" xfId="0" applyNumberFormat="1" applyFont="1" applyFill="1" applyBorder="1" applyAlignment="1" applyProtection="1">
      <alignment horizontal="left"/>
      <protection/>
    </xf>
    <xf numFmtId="4" fontId="49" fillId="0" borderId="0" xfId="0" applyNumberFormat="1" applyFont="1" applyFill="1" applyBorder="1" applyAlignment="1" applyProtection="1">
      <alignment/>
      <protection/>
    </xf>
    <xf numFmtId="4" fontId="94" fillId="0" borderId="0" xfId="0" applyNumberFormat="1" applyFont="1" applyFill="1" applyBorder="1" applyAlignment="1" applyProtection="1">
      <alignment/>
      <protection/>
    </xf>
    <xf numFmtId="0" fontId="95" fillId="0" borderId="0" xfId="0" applyNumberFormat="1" applyFont="1" applyFill="1" applyBorder="1" applyAlignment="1" applyProtection="1">
      <alignment/>
      <protection/>
    </xf>
    <xf numFmtId="4" fontId="85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 wrapText="1"/>
      <protection/>
    </xf>
    <xf numFmtId="3" fontId="87" fillId="0" borderId="43" xfId="0" applyNumberFormat="1" applyFont="1" applyBorder="1" applyAlignment="1">
      <alignment/>
    </xf>
    <xf numFmtId="3" fontId="87" fillId="0" borderId="33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3" xfId="0" applyNumberFormat="1" applyFont="1" applyFill="1" applyBorder="1" applyAlignment="1" applyProtection="1">
      <alignment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3" fontId="66" fillId="0" borderId="24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3">
      <selection activeCell="G21" sqref="G2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2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9" width="11.421875" style="8" customWidth="1"/>
    <col min="10" max="10" width="16.28125" style="8" bestFit="1" customWidth="1"/>
    <col min="11" max="11" width="21.7109375" style="8" bestFit="1" customWidth="1"/>
    <col min="12" max="16384" width="11.421875" style="8" customWidth="1"/>
  </cols>
  <sheetData>
    <row r="2" spans="1:8" ht="15">
      <c r="A2" s="166"/>
      <c r="B2" s="166"/>
      <c r="C2" s="166"/>
      <c r="D2" s="166"/>
      <c r="E2" s="166"/>
      <c r="F2" s="166"/>
      <c r="G2" s="166"/>
      <c r="H2" s="166"/>
    </row>
    <row r="3" spans="1:8" ht="48" customHeight="1">
      <c r="A3" s="167" t="s">
        <v>119</v>
      </c>
      <c r="B3" s="167"/>
      <c r="C3" s="167"/>
      <c r="D3" s="167"/>
      <c r="E3" s="167"/>
      <c r="F3" s="167"/>
      <c r="G3" s="167"/>
      <c r="H3" s="167"/>
    </row>
    <row r="4" spans="1:8" s="69" customFormat="1" ht="26.25" customHeight="1">
      <c r="A4" s="167" t="s">
        <v>37</v>
      </c>
      <c r="B4" s="167"/>
      <c r="C4" s="167"/>
      <c r="D4" s="167"/>
      <c r="E4" s="167"/>
      <c r="F4" s="167"/>
      <c r="G4" s="168"/>
      <c r="H4" s="168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158" t="s">
        <v>43</v>
      </c>
      <c r="F6" s="76" t="s">
        <v>116</v>
      </c>
      <c r="G6" s="76" t="s">
        <v>117</v>
      </c>
      <c r="H6" s="77" t="s">
        <v>118</v>
      </c>
      <c r="I6" s="78"/>
    </row>
    <row r="7" spans="1:9" ht="27.75" customHeight="1">
      <c r="A7" s="169" t="s">
        <v>39</v>
      </c>
      <c r="B7" s="170"/>
      <c r="C7" s="170"/>
      <c r="D7" s="170"/>
      <c r="E7" s="171"/>
      <c r="F7" s="96">
        <f>+F8+F9</f>
        <v>11930371</v>
      </c>
      <c r="G7" s="96">
        <f>G8</f>
        <v>10039881</v>
      </c>
      <c r="H7" s="96">
        <f>H8</f>
        <v>9672678</v>
      </c>
      <c r="I7" s="93"/>
    </row>
    <row r="8" spans="1:8" ht="22.5" customHeight="1">
      <c r="A8" s="172" t="s">
        <v>0</v>
      </c>
      <c r="B8" s="173"/>
      <c r="C8" s="173"/>
      <c r="D8" s="173"/>
      <c r="E8" s="174"/>
      <c r="F8" s="99">
        <v>11930371</v>
      </c>
      <c r="G8" s="99">
        <v>10039881</v>
      </c>
      <c r="H8" s="99">
        <v>9672678</v>
      </c>
    </row>
    <row r="9" spans="1:8" ht="22.5" customHeight="1">
      <c r="A9" s="175" t="s">
        <v>41</v>
      </c>
      <c r="B9" s="174"/>
      <c r="C9" s="174"/>
      <c r="D9" s="174"/>
      <c r="E9" s="174"/>
      <c r="F9" s="99">
        <v>0</v>
      </c>
      <c r="G9" s="99">
        <v>0</v>
      </c>
      <c r="H9" s="99">
        <v>0</v>
      </c>
    </row>
    <row r="10" spans="1:8" ht="22.5" customHeight="1">
      <c r="A10" s="95" t="s">
        <v>40</v>
      </c>
      <c r="B10" s="98"/>
      <c r="C10" s="98"/>
      <c r="D10" s="98"/>
      <c r="E10" s="98"/>
      <c r="F10" s="96">
        <v>12053646</v>
      </c>
      <c r="G10" s="96">
        <f>+G11+G12</f>
        <v>10039881</v>
      </c>
      <c r="H10" s="96">
        <f>+H11+H12</f>
        <v>9672678</v>
      </c>
    </row>
    <row r="11" spans="1:10" ht="22.5" customHeight="1">
      <c r="A11" s="176" t="s">
        <v>1</v>
      </c>
      <c r="B11" s="173"/>
      <c r="C11" s="173"/>
      <c r="D11" s="173"/>
      <c r="E11" s="177"/>
      <c r="F11" s="99">
        <f>F10-F12</f>
        <v>11783166</v>
      </c>
      <c r="G11" s="99">
        <f>G7-G12</f>
        <v>9981800</v>
      </c>
      <c r="H11" s="80">
        <f>H7-H12</f>
        <v>9664678</v>
      </c>
      <c r="I11" s="59"/>
      <c r="J11" s="59"/>
    </row>
    <row r="12" spans="1:10" ht="22.5" customHeight="1">
      <c r="A12" s="178" t="s">
        <v>46</v>
      </c>
      <c r="B12" s="174"/>
      <c r="C12" s="174"/>
      <c r="D12" s="174"/>
      <c r="E12" s="174"/>
      <c r="F12" s="79">
        <v>270480</v>
      </c>
      <c r="G12" s="79">
        <v>58081</v>
      </c>
      <c r="H12" s="80">
        <v>8000</v>
      </c>
      <c r="I12" s="59"/>
      <c r="J12" s="59"/>
    </row>
    <row r="13" spans="1:10" ht="22.5" customHeight="1">
      <c r="A13" s="179" t="s">
        <v>2</v>
      </c>
      <c r="B13" s="170"/>
      <c r="C13" s="170"/>
      <c r="D13" s="170"/>
      <c r="E13" s="170"/>
      <c r="F13" s="97">
        <v>123275</v>
      </c>
      <c r="G13" s="97"/>
      <c r="H13" s="97"/>
      <c r="J13" s="59"/>
    </row>
    <row r="14" spans="1:8" ht="25.5" customHeight="1">
      <c r="A14" s="167"/>
      <c r="B14" s="180"/>
      <c r="C14" s="180"/>
      <c r="D14" s="180"/>
      <c r="E14" s="180"/>
      <c r="F14" s="181"/>
      <c r="G14" s="181"/>
      <c r="H14" s="181"/>
    </row>
    <row r="15" spans="1:10" ht="27.75" customHeight="1">
      <c r="A15" s="72"/>
      <c r="B15" s="73"/>
      <c r="C15" s="73"/>
      <c r="D15" s="74"/>
      <c r="E15" s="75"/>
      <c r="F15" s="76" t="s">
        <v>116</v>
      </c>
      <c r="G15" s="76" t="s">
        <v>117</v>
      </c>
      <c r="H15" s="77" t="s">
        <v>118</v>
      </c>
      <c r="J15" s="59"/>
    </row>
    <row r="16" spans="1:10" ht="30.75" customHeight="1">
      <c r="A16" s="182" t="s">
        <v>47</v>
      </c>
      <c r="B16" s="183"/>
      <c r="C16" s="183"/>
      <c r="D16" s="183"/>
      <c r="E16" s="184"/>
      <c r="F16" s="100">
        <v>0</v>
      </c>
      <c r="G16" s="100">
        <v>0</v>
      </c>
      <c r="H16" s="101">
        <v>0</v>
      </c>
      <c r="J16" s="59"/>
    </row>
    <row r="17" spans="1:10" ht="34.5" customHeight="1">
      <c r="A17" s="185" t="s">
        <v>48</v>
      </c>
      <c r="B17" s="186"/>
      <c r="C17" s="186"/>
      <c r="D17" s="186"/>
      <c r="E17" s="187"/>
      <c r="F17" s="102">
        <v>0</v>
      </c>
      <c r="G17" s="102">
        <v>0</v>
      </c>
      <c r="H17" s="97">
        <v>0</v>
      </c>
      <c r="J17" s="59"/>
    </row>
    <row r="18" spans="1:10" s="64" customFormat="1" ht="25.5" customHeight="1">
      <c r="A18" s="190"/>
      <c r="B18" s="180"/>
      <c r="C18" s="180"/>
      <c r="D18" s="180"/>
      <c r="E18" s="180"/>
      <c r="F18" s="181"/>
      <c r="G18" s="181"/>
      <c r="H18" s="181"/>
      <c r="J18" s="103"/>
    </row>
    <row r="19" spans="1:11" s="64" customFormat="1" ht="27.75" customHeight="1">
      <c r="A19" s="72"/>
      <c r="B19" s="73"/>
      <c r="C19" s="73"/>
      <c r="D19" s="74"/>
      <c r="E19" s="75"/>
      <c r="F19" s="76" t="s">
        <v>116</v>
      </c>
      <c r="G19" s="76" t="s">
        <v>117</v>
      </c>
      <c r="H19" s="77" t="s">
        <v>118</v>
      </c>
      <c r="J19" s="103"/>
      <c r="K19" s="103"/>
    </row>
    <row r="20" spans="1:10" s="64" customFormat="1" ht="22.5" customHeight="1">
      <c r="A20" s="172" t="s">
        <v>3</v>
      </c>
      <c r="B20" s="173"/>
      <c r="C20" s="173"/>
      <c r="D20" s="173"/>
      <c r="E20" s="173"/>
      <c r="F20" s="79"/>
      <c r="G20" s="79"/>
      <c r="H20" s="79"/>
      <c r="J20" s="103"/>
    </row>
    <row r="21" spans="1:8" s="64" customFormat="1" ht="33.75" customHeight="1">
      <c r="A21" s="172" t="s">
        <v>4</v>
      </c>
      <c r="B21" s="173"/>
      <c r="C21" s="173"/>
      <c r="D21" s="173"/>
      <c r="E21" s="173"/>
      <c r="F21" s="79"/>
      <c r="G21" s="79"/>
      <c r="H21" s="79"/>
    </row>
    <row r="22" spans="1:11" s="64" customFormat="1" ht="22.5" customHeight="1">
      <c r="A22" s="179" t="s">
        <v>5</v>
      </c>
      <c r="B22" s="170"/>
      <c r="C22" s="170"/>
      <c r="D22" s="170"/>
      <c r="E22" s="170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4" customFormat="1" ht="25.5" customHeight="1">
      <c r="A23" s="190"/>
      <c r="B23" s="180"/>
      <c r="C23" s="180"/>
      <c r="D23" s="180"/>
      <c r="E23" s="180"/>
      <c r="F23" s="181"/>
      <c r="G23" s="181"/>
      <c r="H23" s="181"/>
    </row>
    <row r="24" spans="1:8" s="64" customFormat="1" ht="22.5" customHeight="1">
      <c r="A24" s="176" t="s">
        <v>6</v>
      </c>
      <c r="B24" s="173"/>
      <c r="C24" s="173"/>
      <c r="D24" s="173"/>
      <c r="E24" s="173"/>
      <c r="F24" s="200" t="str">
        <f>IF((F13+F17+F22)&lt;&gt;0,"NESLAGANJE ZBROJA",(F13+F17+F22))</f>
        <v>NESLAGANJE ZBROJA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88" t="s">
        <v>49</v>
      </c>
      <c r="B26" s="189"/>
      <c r="C26" s="189"/>
      <c r="D26" s="189"/>
      <c r="E26" s="189"/>
      <c r="F26" s="189"/>
      <c r="G26" s="189"/>
      <c r="H26" s="189"/>
    </row>
    <row r="27" ht="12.75">
      <c r="E27" s="105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6"/>
      <c r="F33" s="61"/>
      <c r="G33" s="61"/>
      <c r="H33" s="61"/>
    </row>
    <row r="34" spans="5:8" ht="12.75">
      <c r="E34" s="106"/>
      <c r="F34" s="59"/>
      <c r="G34" s="59"/>
      <c r="H34" s="59"/>
    </row>
    <row r="35" spans="5:8" ht="12.75">
      <c r="E35" s="106"/>
      <c r="F35" s="59"/>
      <c r="G35" s="59"/>
      <c r="H35" s="59"/>
    </row>
    <row r="36" spans="5:8" ht="12.75">
      <c r="E36" s="106"/>
      <c r="F36" s="59"/>
      <c r="G36" s="59"/>
      <c r="H36" s="59"/>
    </row>
    <row r="37" spans="5:8" ht="12.75">
      <c r="E37" s="106"/>
      <c r="F37" s="59"/>
      <c r="G37" s="59"/>
      <c r="H37" s="59"/>
    </row>
    <row r="38" ht="12.75">
      <c r="E38" s="106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C7" sqref="C7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67" t="s">
        <v>123</v>
      </c>
      <c r="B1" s="167"/>
      <c r="C1" s="167"/>
      <c r="D1" s="167"/>
      <c r="E1" s="167"/>
      <c r="F1" s="167"/>
      <c r="G1" s="167"/>
      <c r="H1" s="167"/>
    </row>
    <row r="2" spans="1:8" s="1" customFormat="1" ht="13.5" thickBot="1">
      <c r="A2" s="15"/>
      <c r="H2" s="16" t="s">
        <v>7</v>
      </c>
    </row>
    <row r="3" spans="1:8" s="1" customFormat="1" ht="26.25" thickBot="1">
      <c r="A3" s="89" t="s">
        <v>8</v>
      </c>
      <c r="B3" s="194" t="s">
        <v>44</v>
      </c>
      <c r="C3" s="195"/>
      <c r="D3" s="195"/>
      <c r="E3" s="195"/>
      <c r="F3" s="195"/>
      <c r="G3" s="195"/>
      <c r="H3" s="196"/>
    </row>
    <row r="4" spans="1:8" s="1" customFormat="1" ht="90" thickBot="1">
      <c r="A4" s="90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42</v>
      </c>
      <c r="H4" s="19" t="s">
        <v>16</v>
      </c>
    </row>
    <row r="5" spans="1:8" s="135" customFormat="1" ht="12.75">
      <c r="A5" s="3">
        <v>632</v>
      </c>
      <c r="B5" s="143"/>
      <c r="C5" s="4"/>
      <c r="D5" s="118" t="s">
        <v>43</v>
      </c>
      <c r="E5" s="119">
        <v>1176750</v>
      </c>
      <c r="F5" s="5"/>
      <c r="G5" s="136"/>
      <c r="H5" s="137"/>
    </row>
    <row r="6" spans="1:8" s="1" customFormat="1" ht="12.75">
      <c r="A6" s="20">
        <v>636</v>
      </c>
      <c r="B6" s="21">
        <v>8422226</v>
      </c>
      <c r="C6" s="22"/>
      <c r="D6" s="22"/>
      <c r="E6" s="144">
        <v>15000</v>
      </c>
      <c r="F6" s="22"/>
      <c r="G6" s="133"/>
      <c r="H6" s="134"/>
    </row>
    <row r="7" spans="1:8" s="1" customFormat="1" ht="12.75">
      <c r="A7" s="20">
        <v>638</v>
      </c>
      <c r="B7" s="147"/>
      <c r="C7" s="22"/>
      <c r="D7" s="22"/>
      <c r="E7" s="144">
        <v>428075</v>
      </c>
      <c r="F7" s="22"/>
      <c r="G7" s="23"/>
      <c r="H7" s="24"/>
    </row>
    <row r="8" spans="1:8" s="135" customFormat="1" ht="12.75">
      <c r="A8" s="20">
        <v>641</v>
      </c>
      <c r="B8" s="147"/>
      <c r="C8" s="22">
        <v>20</v>
      </c>
      <c r="D8" s="146"/>
      <c r="E8" s="22"/>
      <c r="F8" s="22"/>
      <c r="G8" s="133"/>
      <c r="H8" s="134"/>
    </row>
    <row r="9" spans="1:8" s="1" customFormat="1" ht="12.75">
      <c r="A9" s="20">
        <v>652</v>
      </c>
      <c r="B9" s="147"/>
      <c r="C9" s="146"/>
      <c r="D9" s="22">
        <v>88550</v>
      </c>
      <c r="E9" s="22">
        <v>150000</v>
      </c>
      <c r="F9" s="22"/>
      <c r="G9" s="23"/>
      <c r="H9" s="24"/>
    </row>
    <row r="10" spans="1:8" s="135" customFormat="1" ht="12.75">
      <c r="A10" s="20">
        <v>661</v>
      </c>
      <c r="B10" s="147"/>
      <c r="C10" s="22">
        <v>7000</v>
      </c>
      <c r="D10" s="22"/>
      <c r="E10" s="22"/>
      <c r="F10" s="22"/>
      <c r="G10" s="133"/>
      <c r="H10" s="134"/>
    </row>
    <row r="11" spans="1:8" s="135" customFormat="1" ht="12.75">
      <c r="A11" s="20">
        <v>663</v>
      </c>
      <c r="B11" s="147"/>
      <c r="C11" s="22"/>
      <c r="D11" s="22"/>
      <c r="E11" s="22">
        <v>38228</v>
      </c>
      <c r="F11" s="22">
        <v>10000</v>
      </c>
      <c r="G11" s="133"/>
      <c r="H11" s="134"/>
    </row>
    <row r="12" spans="1:8" s="135" customFormat="1" ht="12.75">
      <c r="A12" s="20">
        <v>671</v>
      </c>
      <c r="B12" s="21">
        <v>1594522</v>
      </c>
      <c r="C12" s="146"/>
      <c r="D12" s="146"/>
      <c r="E12" s="22"/>
      <c r="F12" s="22"/>
      <c r="G12" s="133"/>
      <c r="H12" s="134"/>
    </row>
    <row r="13" spans="1:8" s="135" customFormat="1" ht="12.75">
      <c r="A13" s="20">
        <v>683</v>
      </c>
      <c r="B13" s="21"/>
      <c r="C13" s="146"/>
      <c r="D13" s="146"/>
      <c r="E13" s="22"/>
      <c r="F13" s="146"/>
      <c r="G13" s="133"/>
      <c r="H13" s="134"/>
    </row>
    <row r="14" spans="1:8" s="1" customFormat="1" ht="12.75">
      <c r="A14" s="20">
        <v>721</v>
      </c>
      <c r="B14" s="21"/>
      <c r="C14" s="22"/>
      <c r="D14" s="22"/>
      <c r="E14" s="22"/>
      <c r="F14" s="22"/>
      <c r="G14" s="23"/>
      <c r="H14" s="24"/>
    </row>
    <row r="15" spans="1:8" s="1" customFormat="1" ht="13.5" thickBot="1">
      <c r="A15" s="20">
        <v>922</v>
      </c>
      <c r="B15" s="164">
        <v>31988</v>
      </c>
      <c r="C15" s="25"/>
      <c r="D15" s="165">
        <v>91287</v>
      </c>
      <c r="E15" s="165"/>
      <c r="F15" s="25"/>
      <c r="G15" s="26"/>
      <c r="H15" s="27"/>
    </row>
    <row r="16" spans="1:8" s="1" customFormat="1" ht="30" customHeight="1" thickBot="1">
      <c r="A16" s="28" t="s">
        <v>17</v>
      </c>
      <c r="B16" s="29">
        <f>SUM(B5:B15)</f>
        <v>10048736</v>
      </c>
      <c r="C16" s="30">
        <f>SUM(C5:C15)</f>
        <v>7020</v>
      </c>
      <c r="D16" s="31">
        <f>SUM(D5:D15)</f>
        <v>179837</v>
      </c>
      <c r="E16" s="30">
        <f>SUM(E5:E15)</f>
        <v>1808053</v>
      </c>
      <c r="F16" s="31">
        <f>SUM(F5:F15)</f>
        <v>10000</v>
      </c>
      <c r="G16" s="30">
        <v>0</v>
      </c>
      <c r="H16" s="32">
        <v>0</v>
      </c>
    </row>
    <row r="17" spans="1:8" s="1" customFormat="1" ht="28.5" customHeight="1" thickBot="1">
      <c r="A17" s="28" t="s">
        <v>45</v>
      </c>
      <c r="B17" s="191">
        <f>B16+C16+D16+E16+F16+G16+H16</f>
        <v>12053646</v>
      </c>
      <c r="C17" s="192"/>
      <c r="D17" s="192"/>
      <c r="E17" s="192"/>
      <c r="F17" s="192"/>
      <c r="G17" s="192"/>
      <c r="H17" s="193"/>
    </row>
    <row r="18" spans="1:8" ht="13.5" thickBot="1">
      <c r="A18" s="12"/>
      <c r="B18" s="12"/>
      <c r="C18" s="12"/>
      <c r="D18" s="13"/>
      <c r="E18" s="33"/>
      <c r="H18" s="16"/>
    </row>
    <row r="19" spans="1:8" ht="24" customHeight="1" thickBot="1">
      <c r="A19" s="91" t="s">
        <v>8</v>
      </c>
      <c r="B19" s="194" t="s">
        <v>94</v>
      </c>
      <c r="C19" s="195"/>
      <c r="D19" s="195"/>
      <c r="E19" s="195"/>
      <c r="F19" s="195"/>
      <c r="G19" s="195"/>
      <c r="H19" s="196"/>
    </row>
    <row r="20" spans="1:8" ht="90" thickBot="1">
      <c r="A20" s="92" t="s">
        <v>9</v>
      </c>
      <c r="B20" s="17" t="s">
        <v>10</v>
      </c>
      <c r="C20" s="18" t="s">
        <v>11</v>
      </c>
      <c r="D20" s="18" t="s">
        <v>12</v>
      </c>
      <c r="E20" s="18" t="s">
        <v>13</v>
      </c>
      <c r="F20" s="18" t="s">
        <v>14</v>
      </c>
      <c r="G20" s="18" t="s">
        <v>42</v>
      </c>
      <c r="H20" s="19" t="s">
        <v>16</v>
      </c>
    </row>
    <row r="21" spans="1:8" ht="12.75">
      <c r="A21" s="3">
        <v>63</v>
      </c>
      <c r="B21" s="147">
        <v>8021364</v>
      </c>
      <c r="C21" s="4"/>
      <c r="D21" s="118"/>
      <c r="E21" s="119">
        <v>585187</v>
      </c>
      <c r="F21" s="5"/>
      <c r="G21" s="6"/>
      <c r="H21" s="7"/>
    </row>
    <row r="22" spans="1:8" ht="12.75">
      <c r="A22" s="20">
        <v>64</v>
      </c>
      <c r="B22" s="21"/>
      <c r="C22" s="146">
        <v>20</v>
      </c>
      <c r="D22" s="22"/>
      <c r="E22" s="22"/>
      <c r="F22" s="22"/>
      <c r="G22" s="23"/>
      <c r="H22" s="24"/>
    </row>
    <row r="23" spans="1:8" ht="12.75">
      <c r="A23" s="20">
        <v>65</v>
      </c>
      <c r="B23" s="21"/>
      <c r="C23" s="146"/>
      <c r="D23" s="146">
        <v>88550</v>
      </c>
      <c r="E23" s="146">
        <v>128200</v>
      </c>
      <c r="F23" s="22"/>
      <c r="G23" s="23"/>
      <c r="H23" s="24"/>
    </row>
    <row r="24" spans="1:8" ht="12.75">
      <c r="A24" s="20">
        <v>66</v>
      </c>
      <c r="B24" s="21"/>
      <c r="C24" s="146">
        <v>5000</v>
      </c>
      <c r="D24" s="22"/>
      <c r="E24" s="22"/>
      <c r="F24" s="22"/>
      <c r="G24" s="23"/>
      <c r="H24" s="24"/>
    </row>
    <row r="25" spans="1:8" ht="12.75">
      <c r="A25" s="20">
        <v>66</v>
      </c>
      <c r="B25" s="21"/>
      <c r="C25" s="22"/>
      <c r="D25" s="22"/>
      <c r="E25" s="22"/>
      <c r="F25" s="146">
        <v>10000</v>
      </c>
      <c r="G25" s="23"/>
      <c r="H25" s="24"/>
    </row>
    <row r="26" spans="1:8" ht="12.75">
      <c r="A26" s="20">
        <v>67</v>
      </c>
      <c r="B26" s="147">
        <v>1201560</v>
      </c>
      <c r="C26" s="22"/>
      <c r="D26" s="22"/>
      <c r="E26" s="22"/>
      <c r="F26" s="22"/>
      <c r="G26" s="23"/>
      <c r="H26" s="24"/>
    </row>
    <row r="27" spans="1:8" ht="12.75">
      <c r="A27" s="20">
        <v>72</v>
      </c>
      <c r="B27" s="21"/>
      <c r="C27" s="22"/>
      <c r="D27" s="22"/>
      <c r="E27" s="22"/>
      <c r="F27" s="22"/>
      <c r="G27" s="23"/>
      <c r="H27" s="24"/>
    </row>
    <row r="28" spans="1:8" ht="13.5" thickBot="1">
      <c r="A28" s="20">
        <v>92</v>
      </c>
      <c r="B28" s="21"/>
      <c r="C28" s="22"/>
      <c r="D28" s="22"/>
      <c r="E28" s="22"/>
      <c r="F28" s="22"/>
      <c r="G28" s="23"/>
      <c r="H28" s="24"/>
    </row>
    <row r="29" spans="1:8" s="1" customFormat="1" ht="30" customHeight="1" thickBot="1">
      <c r="A29" s="28" t="s">
        <v>17</v>
      </c>
      <c r="B29" s="29">
        <f>SUM(B21:B28)</f>
        <v>9222924</v>
      </c>
      <c r="C29" s="30">
        <f>SUM(C21:C28)</f>
        <v>5020</v>
      </c>
      <c r="D29" s="31">
        <f>SUM(D21:D28)</f>
        <v>88550</v>
      </c>
      <c r="E29" s="30">
        <f>SUM(E21:E28)</f>
        <v>713387</v>
      </c>
      <c r="F29" s="31">
        <f>SUM(F21:F28)</f>
        <v>10000</v>
      </c>
      <c r="G29" s="30">
        <v>0</v>
      </c>
      <c r="H29" s="32">
        <v>0</v>
      </c>
    </row>
    <row r="30" spans="1:8" s="1" customFormat="1" ht="28.5" customHeight="1" thickBot="1">
      <c r="A30" s="28" t="s">
        <v>102</v>
      </c>
      <c r="B30" s="191">
        <f>B29+C29+D29+E29+F29+G29+H29</f>
        <v>10039881</v>
      </c>
      <c r="C30" s="192"/>
      <c r="D30" s="192"/>
      <c r="E30" s="192"/>
      <c r="F30" s="192"/>
      <c r="G30" s="192"/>
      <c r="H30" s="193"/>
    </row>
    <row r="31" spans="4:5" ht="13.5" thickBot="1">
      <c r="D31" s="35"/>
      <c r="E31" s="36"/>
    </row>
    <row r="32" spans="1:8" ht="26.25" thickBot="1">
      <c r="A32" s="91" t="s">
        <v>8</v>
      </c>
      <c r="B32" s="194" t="s">
        <v>101</v>
      </c>
      <c r="C32" s="195"/>
      <c r="D32" s="195"/>
      <c r="E32" s="195"/>
      <c r="F32" s="195"/>
      <c r="G32" s="195"/>
      <c r="H32" s="196"/>
    </row>
    <row r="33" spans="1:8" ht="90" thickBot="1">
      <c r="A33" s="92" t="s">
        <v>9</v>
      </c>
      <c r="B33" s="17" t="s">
        <v>10</v>
      </c>
      <c r="C33" s="18" t="s">
        <v>11</v>
      </c>
      <c r="D33" s="18" t="s">
        <v>12</v>
      </c>
      <c r="E33" s="18" t="s">
        <v>13</v>
      </c>
      <c r="F33" s="18" t="s">
        <v>14</v>
      </c>
      <c r="G33" s="18" t="s">
        <v>42</v>
      </c>
      <c r="H33" s="19" t="s">
        <v>16</v>
      </c>
    </row>
    <row r="34" spans="1:8" ht="12.75">
      <c r="A34" s="3">
        <v>63</v>
      </c>
      <c r="B34" s="147">
        <v>8021364</v>
      </c>
      <c r="C34" s="4"/>
      <c r="D34" s="118"/>
      <c r="E34" s="148">
        <v>217984</v>
      </c>
      <c r="F34" s="5"/>
      <c r="G34" s="6"/>
      <c r="H34" s="7"/>
    </row>
    <row r="35" spans="1:8" ht="12.75">
      <c r="A35" s="20">
        <v>64</v>
      </c>
      <c r="B35" s="21"/>
      <c r="C35" s="146">
        <v>20</v>
      </c>
      <c r="D35" s="146"/>
      <c r="E35" s="22"/>
      <c r="F35" s="22"/>
      <c r="G35" s="23"/>
      <c r="H35" s="24"/>
    </row>
    <row r="36" spans="1:8" ht="12.75">
      <c r="A36" s="20">
        <v>65</v>
      </c>
      <c r="B36" s="21"/>
      <c r="C36" s="146"/>
      <c r="D36" s="146">
        <v>88550</v>
      </c>
      <c r="E36" s="146">
        <v>128200</v>
      </c>
      <c r="F36" s="22"/>
      <c r="G36" s="23"/>
      <c r="H36" s="24"/>
    </row>
    <row r="37" spans="1:8" ht="12.75">
      <c r="A37" s="20">
        <v>66</v>
      </c>
      <c r="B37" s="21"/>
      <c r="C37" s="146">
        <v>5000</v>
      </c>
      <c r="D37" s="22"/>
      <c r="E37" s="22"/>
      <c r="F37" s="22"/>
      <c r="G37" s="23"/>
      <c r="H37" s="24"/>
    </row>
    <row r="38" spans="1:8" ht="12.75">
      <c r="A38" s="20">
        <v>66</v>
      </c>
      <c r="B38" s="21"/>
      <c r="C38" s="22"/>
      <c r="D38" s="22"/>
      <c r="E38" s="22"/>
      <c r="F38" s="146">
        <v>10000</v>
      </c>
      <c r="G38" s="23"/>
      <c r="H38" s="24"/>
    </row>
    <row r="39" spans="1:8" ht="13.5" customHeight="1">
      <c r="A39" s="20">
        <v>67</v>
      </c>
      <c r="B39" s="147">
        <v>1201560</v>
      </c>
      <c r="C39" s="22"/>
      <c r="D39" s="22"/>
      <c r="E39" s="22"/>
      <c r="F39" s="22"/>
      <c r="G39" s="23"/>
      <c r="H39" s="24"/>
    </row>
    <row r="40" spans="1:8" ht="13.5" customHeight="1">
      <c r="A40" s="20">
        <v>72</v>
      </c>
      <c r="B40" s="21"/>
      <c r="C40" s="22"/>
      <c r="D40" s="22"/>
      <c r="E40" s="22"/>
      <c r="F40" s="22"/>
      <c r="G40" s="23"/>
      <c r="H40" s="24"/>
    </row>
    <row r="41" spans="1:8" ht="13.5" customHeight="1" thickBot="1">
      <c r="A41" s="20">
        <v>92</v>
      </c>
      <c r="B41" s="21"/>
      <c r="C41" s="22"/>
      <c r="D41" s="22"/>
      <c r="E41" s="22"/>
      <c r="F41" s="22"/>
      <c r="G41" s="23"/>
      <c r="H41" s="24"/>
    </row>
    <row r="42" spans="1:8" s="1" customFormat="1" ht="30" customHeight="1" thickBot="1">
      <c r="A42" s="28" t="s">
        <v>17</v>
      </c>
      <c r="B42" s="29">
        <f>SUM(B34:B41)</f>
        <v>9222924</v>
      </c>
      <c r="C42" s="30">
        <f>SUM(C34:C41)</f>
        <v>5020</v>
      </c>
      <c r="D42" s="31">
        <f>SUM(D34:D41)</f>
        <v>88550</v>
      </c>
      <c r="E42" s="30">
        <f>SUM(E34:E41)</f>
        <v>346184</v>
      </c>
      <c r="F42" s="31">
        <f>SUM(F34:F41)</f>
        <v>10000</v>
      </c>
      <c r="G42" s="30">
        <v>0</v>
      </c>
      <c r="H42" s="32">
        <v>0</v>
      </c>
    </row>
    <row r="43" spans="1:8" s="1" customFormat="1" ht="28.5" customHeight="1" thickBot="1">
      <c r="A43" s="28" t="s">
        <v>103</v>
      </c>
      <c r="B43" s="191">
        <f>B42+C42+D42+E42+F42+G42+H42</f>
        <v>9672678</v>
      </c>
      <c r="C43" s="192"/>
      <c r="D43" s="192"/>
      <c r="E43" s="192"/>
      <c r="F43" s="192"/>
      <c r="G43" s="192"/>
      <c r="H43" s="193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97"/>
      <c r="B155" s="198"/>
      <c r="C155" s="198"/>
      <c r="D155" s="198"/>
      <c r="E155" s="198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1"/>
    </row>
    <row r="159" spans="1:5" ht="12.7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2.75">
      <c r="A162" s="37"/>
      <c r="B162" s="37"/>
      <c r="C162" s="37"/>
      <c r="D162" s="67"/>
      <c r="E162" s="11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1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4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42187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140625" style="2" customWidth="1"/>
    <col min="8" max="8" width="9.140625" style="2" bestFit="1" customWidth="1"/>
    <col min="9" max="9" width="11.140625" style="2" customWidth="1"/>
    <col min="10" max="10" width="8.00390625" style="2" customWidth="1"/>
    <col min="11" max="11" width="12.7109375" style="2" bestFit="1" customWidth="1"/>
    <col min="12" max="12" width="12.28125" style="2" bestFit="1" customWidth="1"/>
    <col min="13" max="16384" width="11.421875" style="8" customWidth="1"/>
  </cols>
  <sheetData>
    <row r="1" spans="1:12" ht="24" customHeight="1">
      <c r="A1" s="199" t="s">
        <v>124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11" customFormat="1" ht="78.75">
      <c r="A2" s="9" t="s">
        <v>18</v>
      </c>
      <c r="B2" s="9" t="s">
        <v>19</v>
      </c>
      <c r="C2" s="128" t="s">
        <v>104</v>
      </c>
      <c r="D2" s="88" t="s">
        <v>10</v>
      </c>
      <c r="E2" s="88" t="s">
        <v>11</v>
      </c>
      <c r="F2" s="88" t="s">
        <v>12</v>
      </c>
      <c r="G2" s="88" t="s">
        <v>13</v>
      </c>
      <c r="H2" s="88" t="s">
        <v>20</v>
      </c>
      <c r="I2" s="88" t="s">
        <v>15</v>
      </c>
      <c r="J2" s="88" t="s">
        <v>16</v>
      </c>
      <c r="K2" s="10" t="s">
        <v>91</v>
      </c>
      <c r="L2" s="10" t="s">
        <v>105</v>
      </c>
    </row>
    <row r="3" spans="1:12" ht="12.75">
      <c r="A3" s="83"/>
      <c r="B3" s="85" t="s">
        <v>38</v>
      </c>
      <c r="C3" s="107"/>
      <c r="D3" s="107"/>
      <c r="E3" s="11"/>
      <c r="F3" s="107"/>
      <c r="G3" s="11"/>
      <c r="H3" s="11"/>
      <c r="I3" s="11"/>
      <c r="J3" s="11"/>
      <c r="K3" s="11"/>
      <c r="L3" s="11"/>
    </row>
    <row r="4" spans="1:12" s="11" customFormat="1" ht="12.75">
      <c r="A4" s="83"/>
      <c r="B4" s="108" t="s">
        <v>52</v>
      </c>
      <c r="C4" s="109"/>
      <c r="D4" s="109"/>
      <c r="E4" s="8"/>
      <c r="F4" s="109"/>
      <c r="G4" s="8"/>
      <c r="H4" s="8"/>
      <c r="I4" s="8"/>
      <c r="J4" s="8"/>
      <c r="K4" s="8"/>
      <c r="L4" s="8"/>
    </row>
    <row r="5" spans="1:12" ht="12.75">
      <c r="A5" s="83"/>
      <c r="B5" s="86" t="s">
        <v>53</v>
      </c>
      <c r="C5" s="107"/>
      <c r="D5" s="107"/>
      <c r="E5" s="11"/>
      <c r="F5" s="107"/>
      <c r="G5" s="11"/>
      <c r="H5" s="11"/>
      <c r="I5" s="11"/>
      <c r="J5" s="11"/>
      <c r="K5" s="11"/>
      <c r="L5" s="11"/>
    </row>
    <row r="6" spans="1:12" s="11" customFormat="1" ht="12.75">
      <c r="A6" s="83"/>
      <c r="B6" s="86" t="s">
        <v>21</v>
      </c>
      <c r="C6" s="120">
        <f>C9+C18+C25+C31+C41+C48+C53+C59+C64+C69+C75+C81+C87+C92+C96+C102+C107+C113+C119+C127+C132+C138+C143+C149+C156</f>
        <v>12053646.069999998</v>
      </c>
      <c r="D6" s="159">
        <f>D9+D18+D25+D31+D41+D53+D59+D64+D75+D81+D87+D96+D102</f>
        <v>10048735.41</v>
      </c>
      <c r="E6" s="111">
        <f>E9+E25+E31+E41+E53+E59+E64+E75+E81+E87+E92+E96+E102+H101</f>
        <v>7020</v>
      </c>
      <c r="F6" s="120">
        <f>F9+F25+F31+F41+F48+F53+F53+F59+F64+F69+F75+F81+F87+F102</f>
        <v>179837.19</v>
      </c>
      <c r="G6" s="159">
        <f>G9+G25+G31+G41+G53+G59+G64+G75+G81+G87+G96+G102+G107+G113+G119+G127+G132+G139+G143+G148+G156</f>
        <v>1808053.47</v>
      </c>
      <c r="H6" s="111">
        <f>H9+H25+H31+H41+H53+H59+H64+H75+H81+H87+H96+H102</f>
        <v>10000</v>
      </c>
      <c r="I6" s="111">
        <f>I9+I25+I31+I41+I53+I59+I64+I75+I81+I87+I96+I102</f>
        <v>0</v>
      </c>
      <c r="J6" s="121"/>
      <c r="K6" s="111">
        <f>K9+K25+K31+K41+K53+K59+K65+K70+K75+K81+K87+K92+K96+K102+K107+K113+K119+K127+K149+K157</f>
        <v>10626520.539999997</v>
      </c>
      <c r="L6" s="120">
        <f>L9+L25+L31+L41+L53+L59+L65+L70+L75+L81+L87+L92+L96+L102+L113+L119+L127</f>
        <v>10259318.539999997</v>
      </c>
    </row>
    <row r="7" spans="1:12" s="11" customFormat="1" ht="12.75" customHeight="1">
      <c r="A7" s="94" t="s">
        <v>50</v>
      </c>
      <c r="B7" s="110" t="s">
        <v>51</v>
      </c>
      <c r="C7" s="122"/>
      <c r="D7" s="122"/>
      <c r="E7" s="121"/>
      <c r="F7" s="122"/>
      <c r="G7" s="121"/>
      <c r="H7" s="121"/>
      <c r="I7" s="121"/>
      <c r="J7" s="121"/>
      <c r="K7" s="121"/>
      <c r="L7" s="121"/>
    </row>
    <row r="8" spans="1:13" s="11" customFormat="1" ht="12.75" customHeight="1">
      <c r="A8" s="94"/>
      <c r="B8" s="127" t="s">
        <v>88</v>
      </c>
      <c r="C8" s="122"/>
      <c r="D8" s="122"/>
      <c r="E8" s="121"/>
      <c r="F8" s="122"/>
      <c r="G8" s="121"/>
      <c r="H8" s="121"/>
      <c r="I8" s="121"/>
      <c r="J8" s="121"/>
      <c r="K8" s="121"/>
      <c r="L8" s="121"/>
      <c r="M8" s="121"/>
    </row>
    <row r="9" spans="1:13" s="11" customFormat="1" ht="12.75">
      <c r="A9" s="140">
        <v>3</v>
      </c>
      <c r="B9" s="141" t="s">
        <v>21</v>
      </c>
      <c r="C9" s="120">
        <f>C10+C14</f>
        <v>8424725.879999999</v>
      </c>
      <c r="D9" s="120">
        <f>D10+D14</f>
        <v>8424725.879999999</v>
      </c>
      <c r="E9" s="121"/>
      <c r="F9" s="122"/>
      <c r="G9" s="131"/>
      <c r="H9" s="131"/>
      <c r="I9" s="131"/>
      <c r="J9" s="131"/>
      <c r="K9" s="151">
        <f>K10+K14</f>
        <v>8424725.879999999</v>
      </c>
      <c r="L9" s="151">
        <f>L10+L14</f>
        <v>8424725.879999999</v>
      </c>
      <c r="M9" s="121"/>
    </row>
    <row r="10" spans="1:13" s="11" customFormat="1" ht="12.75">
      <c r="A10" s="140">
        <v>31</v>
      </c>
      <c r="B10" s="141" t="s">
        <v>22</v>
      </c>
      <c r="C10" s="120">
        <f>SUM(C11:C13)</f>
        <v>8300475.88</v>
      </c>
      <c r="D10" s="120">
        <f>SUM(D11:D13)</f>
        <v>8300475.88</v>
      </c>
      <c r="E10" s="121"/>
      <c r="F10" s="122"/>
      <c r="G10" s="131"/>
      <c r="H10" s="131"/>
      <c r="I10" s="131"/>
      <c r="J10" s="131"/>
      <c r="K10" s="151">
        <f>D10</f>
        <v>8300475.88</v>
      </c>
      <c r="L10" s="151">
        <f>D10</f>
        <v>8300475.88</v>
      </c>
      <c r="M10" s="121"/>
    </row>
    <row r="11" spans="1:13" ht="12.75">
      <c r="A11" s="129">
        <v>311</v>
      </c>
      <c r="B11" s="130" t="s">
        <v>23</v>
      </c>
      <c r="C11" s="123">
        <f aca="true" t="shared" si="0" ref="C11:C17">D11</f>
        <v>6900000</v>
      </c>
      <c r="D11" s="123">
        <v>6900000</v>
      </c>
      <c r="E11" s="124"/>
      <c r="F11" s="125"/>
      <c r="G11" s="132"/>
      <c r="H11" s="132"/>
      <c r="I11" s="132"/>
      <c r="J11" s="132"/>
      <c r="K11" s="132"/>
      <c r="L11" s="132"/>
      <c r="M11" s="124"/>
    </row>
    <row r="12" spans="1:13" ht="12.75">
      <c r="A12" s="129">
        <v>312</v>
      </c>
      <c r="B12" s="130" t="s">
        <v>24</v>
      </c>
      <c r="C12" s="123">
        <f t="shared" si="0"/>
        <v>261975.88</v>
      </c>
      <c r="D12" s="123">
        <v>261975.88</v>
      </c>
      <c r="E12" s="124"/>
      <c r="F12" s="125"/>
      <c r="G12" s="132"/>
      <c r="H12" s="132"/>
      <c r="I12" s="132"/>
      <c r="J12" s="132"/>
      <c r="K12" s="132"/>
      <c r="L12" s="132"/>
      <c r="M12" s="124"/>
    </row>
    <row r="13" spans="1:13" ht="12.75">
      <c r="A13" s="129">
        <v>313</v>
      </c>
      <c r="B13" s="130" t="s">
        <v>25</v>
      </c>
      <c r="C13" s="123">
        <f t="shared" si="0"/>
        <v>1138500</v>
      </c>
      <c r="D13" s="123">
        <v>1138500</v>
      </c>
      <c r="E13" s="124"/>
      <c r="F13" s="125"/>
      <c r="G13" s="132"/>
      <c r="H13" s="132"/>
      <c r="I13" s="132"/>
      <c r="J13" s="132"/>
      <c r="K13" s="132"/>
      <c r="L13" s="132"/>
      <c r="M13" s="124"/>
    </row>
    <row r="14" spans="1:13" s="11" customFormat="1" ht="12.75">
      <c r="A14" s="140">
        <v>32</v>
      </c>
      <c r="B14" s="141" t="s">
        <v>26</v>
      </c>
      <c r="C14" s="120">
        <f t="shared" si="0"/>
        <v>124250</v>
      </c>
      <c r="D14" s="120">
        <f>SUM(D15:D17)</f>
        <v>124250</v>
      </c>
      <c r="E14" s="124"/>
      <c r="F14" s="125"/>
      <c r="G14" s="132"/>
      <c r="H14" s="132"/>
      <c r="I14" s="132"/>
      <c r="J14" s="132"/>
      <c r="K14" s="151">
        <f>D14</f>
        <v>124250</v>
      </c>
      <c r="L14" s="151">
        <f>D14</f>
        <v>124250</v>
      </c>
      <c r="M14" s="121"/>
    </row>
    <row r="15" spans="1:13" ht="12.75">
      <c r="A15" s="129">
        <v>321</v>
      </c>
      <c r="B15" s="130" t="s">
        <v>27</v>
      </c>
      <c r="C15" s="123">
        <f>D15</f>
        <v>99287.19</v>
      </c>
      <c r="D15" s="123">
        <v>99287.19</v>
      </c>
      <c r="E15" s="124"/>
      <c r="F15" s="125"/>
      <c r="G15" s="132"/>
      <c r="H15" s="132"/>
      <c r="I15" s="132"/>
      <c r="J15" s="132"/>
      <c r="K15" s="124"/>
      <c r="L15" s="124"/>
      <c r="M15" s="124"/>
    </row>
    <row r="16" spans="1:13" ht="12.75">
      <c r="A16" s="129">
        <v>322</v>
      </c>
      <c r="B16" s="130" t="s">
        <v>28</v>
      </c>
      <c r="C16" s="123">
        <f>D16</f>
        <v>0</v>
      </c>
      <c r="D16" s="123">
        <v>0</v>
      </c>
      <c r="E16" s="124"/>
      <c r="F16" s="125"/>
      <c r="G16" s="132"/>
      <c r="H16" s="132"/>
      <c r="I16" s="132"/>
      <c r="J16" s="132"/>
      <c r="K16" s="124"/>
      <c r="L16" s="124"/>
      <c r="M16" s="124"/>
    </row>
    <row r="17" spans="1:13" ht="12.75">
      <c r="A17" s="129">
        <v>329</v>
      </c>
      <c r="B17" s="130" t="s">
        <v>30</v>
      </c>
      <c r="C17" s="123">
        <f t="shared" si="0"/>
        <v>24962.81</v>
      </c>
      <c r="D17" s="123">
        <v>24962.81</v>
      </c>
      <c r="E17" s="124"/>
      <c r="F17" s="125"/>
      <c r="G17" s="132"/>
      <c r="H17" s="132"/>
      <c r="I17" s="132"/>
      <c r="J17" s="132"/>
      <c r="K17" s="124"/>
      <c r="L17" s="124"/>
      <c r="M17" s="124"/>
    </row>
    <row r="18" spans="1:13" ht="25.5">
      <c r="A18" s="140">
        <v>4</v>
      </c>
      <c r="B18" s="141" t="s">
        <v>34</v>
      </c>
      <c r="C18" s="149">
        <f>C19+C21</f>
        <v>23487.63</v>
      </c>
      <c r="D18" s="151">
        <f>D19+D21</f>
        <v>23487.63</v>
      </c>
      <c r="E18" s="162"/>
      <c r="F18" s="162"/>
      <c r="G18" s="132"/>
      <c r="H18" s="132"/>
      <c r="I18" s="132"/>
      <c r="J18" s="132"/>
      <c r="K18" s="124"/>
      <c r="L18" s="124"/>
      <c r="M18" s="124"/>
    </row>
    <row r="19" spans="1:13" ht="25.5">
      <c r="A19" s="140">
        <v>41</v>
      </c>
      <c r="B19" s="141" t="s">
        <v>121</v>
      </c>
      <c r="C19" s="149">
        <f>C20</f>
        <v>987.63</v>
      </c>
      <c r="D19" s="151">
        <f>D20</f>
        <v>987.63</v>
      </c>
      <c r="E19" s="162"/>
      <c r="F19" s="162"/>
      <c r="G19" s="132"/>
      <c r="H19" s="132"/>
      <c r="I19" s="132"/>
      <c r="J19" s="132"/>
      <c r="K19" s="124"/>
      <c r="L19" s="124"/>
      <c r="M19" s="124"/>
    </row>
    <row r="20" spans="1:13" ht="12.75">
      <c r="A20" s="129">
        <v>412</v>
      </c>
      <c r="B20" s="130" t="s">
        <v>120</v>
      </c>
      <c r="C20" s="150">
        <f>D20</f>
        <v>987.63</v>
      </c>
      <c r="D20" s="154">
        <v>987.63</v>
      </c>
      <c r="E20" s="162"/>
      <c r="F20" s="162"/>
      <c r="G20" s="132"/>
      <c r="H20" s="132"/>
      <c r="I20" s="132"/>
      <c r="J20" s="132"/>
      <c r="K20" s="124"/>
      <c r="L20" s="124"/>
      <c r="M20" s="124"/>
    </row>
    <row r="21" spans="1:13" ht="25.5">
      <c r="A21" s="140">
        <v>42</v>
      </c>
      <c r="B21" s="141" t="s">
        <v>35</v>
      </c>
      <c r="C21" s="149">
        <f>SUM(C22:C23)</f>
        <v>22500</v>
      </c>
      <c r="D21" s="151">
        <f>SUM(D22:D23)</f>
        <v>22500</v>
      </c>
      <c r="E21" s="162"/>
      <c r="F21" s="162"/>
      <c r="G21" s="132"/>
      <c r="H21" s="132"/>
      <c r="I21" s="132"/>
      <c r="J21" s="132"/>
      <c r="K21" s="124"/>
      <c r="L21" s="124"/>
      <c r="M21" s="124"/>
    </row>
    <row r="22" spans="1:13" ht="12.75">
      <c r="A22" s="129">
        <v>422</v>
      </c>
      <c r="B22" s="130" t="s">
        <v>33</v>
      </c>
      <c r="C22" s="150">
        <f>D22</f>
        <v>22500</v>
      </c>
      <c r="D22" s="154">
        <v>22500</v>
      </c>
      <c r="E22" s="154"/>
      <c r="F22" s="154"/>
      <c r="G22" s="132"/>
      <c r="H22" s="132"/>
      <c r="I22" s="132"/>
      <c r="J22" s="132"/>
      <c r="K22" s="124"/>
      <c r="L22" s="124"/>
      <c r="M22" s="124"/>
    </row>
    <row r="23" spans="1:13" ht="24">
      <c r="A23" s="94" t="s">
        <v>54</v>
      </c>
      <c r="B23" s="110" t="s">
        <v>55</v>
      </c>
      <c r="C23" s="122"/>
      <c r="D23" s="122"/>
      <c r="E23" s="121"/>
      <c r="F23" s="122"/>
      <c r="G23" s="121"/>
      <c r="H23" s="121"/>
      <c r="I23" s="121"/>
      <c r="J23" s="121"/>
      <c r="K23" s="121"/>
      <c r="L23" s="121"/>
      <c r="M23" s="124"/>
    </row>
    <row r="24" spans="1:13" ht="24">
      <c r="A24" s="94"/>
      <c r="B24" s="110" t="s">
        <v>56</v>
      </c>
      <c r="C24" s="122"/>
      <c r="D24" s="122"/>
      <c r="E24" s="121"/>
      <c r="F24" s="122"/>
      <c r="G24" s="121"/>
      <c r="H24" s="121"/>
      <c r="I24" s="121"/>
      <c r="J24" s="121"/>
      <c r="K24" s="121"/>
      <c r="L24" s="121"/>
      <c r="M24" s="124"/>
    </row>
    <row r="25" spans="1:13" s="11" customFormat="1" ht="12.75">
      <c r="A25" s="140">
        <v>3</v>
      </c>
      <c r="B25" s="141" t="s">
        <v>21</v>
      </c>
      <c r="C25" s="120">
        <f>C26</f>
        <v>900946.9</v>
      </c>
      <c r="D25" s="120">
        <f>D26</f>
        <v>900946.9</v>
      </c>
      <c r="E25" s="121"/>
      <c r="F25" s="152"/>
      <c r="G25" s="131"/>
      <c r="H25" s="131"/>
      <c r="I25" s="131"/>
      <c r="J25" s="131"/>
      <c r="K25" s="151">
        <f>K26</f>
        <v>942060</v>
      </c>
      <c r="L25" s="151">
        <f>L26</f>
        <v>942060</v>
      </c>
      <c r="M25" s="121"/>
    </row>
    <row r="26" spans="1:13" ht="12.75">
      <c r="A26" s="140">
        <v>32</v>
      </c>
      <c r="B26" s="141" t="s">
        <v>26</v>
      </c>
      <c r="C26" s="120">
        <f>SUM(C27:C28)</f>
        <v>900946.9</v>
      </c>
      <c r="D26" s="120">
        <f>SUM(D27:D28)</f>
        <v>900946.9</v>
      </c>
      <c r="E26" s="121"/>
      <c r="F26" s="152"/>
      <c r="G26" s="131"/>
      <c r="H26" s="131"/>
      <c r="I26" s="131"/>
      <c r="J26" s="131"/>
      <c r="K26" s="151">
        <v>942060</v>
      </c>
      <c r="L26" s="151">
        <v>942060</v>
      </c>
      <c r="M26" s="124"/>
    </row>
    <row r="27" spans="1:13" s="11" customFormat="1" ht="12.75">
      <c r="A27" s="129">
        <v>322</v>
      </c>
      <c r="B27" s="130" t="s">
        <v>28</v>
      </c>
      <c r="C27" s="123">
        <f>D27</f>
        <v>265406.9</v>
      </c>
      <c r="D27" s="123">
        <v>265406.9</v>
      </c>
      <c r="E27" s="124"/>
      <c r="F27" s="153"/>
      <c r="G27" s="132"/>
      <c r="H27" s="132"/>
      <c r="I27" s="132"/>
      <c r="J27" s="132"/>
      <c r="K27" s="132"/>
      <c r="L27" s="132"/>
      <c r="M27" s="121"/>
    </row>
    <row r="28" spans="1:13" s="11" customFormat="1" ht="12.75">
      <c r="A28" s="129">
        <v>323</v>
      </c>
      <c r="B28" s="130" t="s">
        <v>29</v>
      </c>
      <c r="C28" s="123">
        <f>D28</f>
        <v>635540</v>
      </c>
      <c r="D28" s="123">
        <v>635540</v>
      </c>
      <c r="E28" s="124"/>
      <c r="F28" s="153"/>
      <c r="G28" s="132"/>
      <c r="H28" s="132"/>
      <c r="I28" s="132"/>
      <c r="J28" s="132"/>
      <c r="K28" s="132"/>
      <c r="L28" s="132"/>
      <c r="M28" s="121"/>
    </row>
    <row r="29" spans="1:13" ht="12.75">
      <c r="A29" s="94" t="s">
        <v>57</v>
      </c>
      <c r="B29" s="108" t="s">
        <v>58</v>
      </c>
      <c r="C29" s="122"/>
      <c r="D29" s="122"/>
      <c r="E29" s="121"/>
      <c r="F29" s="122"/>
      <c r="G29" s="121"/>
      <c r="H29" s="121"/>
      <c r="I29" s="121"/>
      <c r="J29" s="121"/>
      <c r="K29" s="121"/>
      <c r="L29" s="121"/>
      <c r="M29" s="124"/>
    </row>
    <row r="30" spans="1:13" ht="24">
      <c r="A30" s="94"/>
      <c r="B30" s="110" t="s">
        <v>56</v>
      </c>
      <c r="C30" s="122"/>
      <c r="D30" s="122"/>
      <c r="E30" s="121"/>
      <c r="F30" s="122"/>
      <c r="G30" s="121"/>
      <c r="H30" s="121"/>
      <c r="I30" s="121"/>
      <c r="J30" s="121"/>
      <c r="K30" s="121"/>
      <c r="L30" s="121"/>
      <c r="M30" s="124"/>
    </row>
    <row r="31" spans="1:13" ht="12.75">
      <c r="A31" s="140">
        <v>3</v>
      </c>
      <c r="B31" s="141" t="s">
        <v>21</v>
      </c>
      <c r="C31" s="120">
        <f>D31</f>
        <v>693575</v>
      </c>
      <c r="D31" s="120">
        <f>D32+D37</f>
        <v>693575</v>
      </c>
      <c r="E31" s="121"/>
      <c r="F31" s="152"/>
      <c r="G31" s="131"/>
      <c r="H31" s="131"/>
      <c r="I31" s="131"/>
      <c r="J31" s="131"/>
      <c r="K31" s="151">
        <f>K32+K37</f>
        <v>260600</v>
      </c>
      <c r="L31" s="151">
        <f>L32+L37</f>
        <v>260600</v>
      </c>
      <c r="M31" s="124"/>
    </row>
    <row r="32" spans="1:13" s="11" customFormat="1" ht="12.75" customHeight="1">
      <c r="A32" s="140">
        <v>32</v>
      </c>
      <c r="B32" s="141" t="s">
        <v>26</v>
      </c>
      <c r="C32" s="120">
        <f>SUM(C33:C36)</f>
        <v>689975</v>
      </c>
      <c r="D32" s="120">
        <f>SUM(D33:D36)</f>
        <v>689975</v>
      </c>
      <c r="E32" s="121"/>
      <c r="F32" s="152"/>
      <c r="G32" s="131"/>
      <c r="H32" s="131"/>
      <c r="I32" s="131"/>
      <c r="J32" s="131"/>
      <c r="K32" s="151">
        <v>257000</v>
      </c>
      <c r="L32" s="151">
        <v>257000</v>
      </c>
      <c r="M32" s="121"/>
    </row>
    <row r="33" spans="1:13" s="11" customFormat="1" ht="12.75">
      <c r="A33" s="129">
        <v>321</v>
      </c>
      <c r="B33" s="130" t="s">
        <v>27</v>
      </c>
      <c r="C33" s="123">
        <f>D33</f>
        <v>30810</v>
      </c>
      <c r="D33" s="123">
        <v>30810</v>
      </c>
      <c r="E33" s="124"/>
      <c r="F33" s="153"/>
      <c r="G33" s="132"/>
      <c r="H33" s="132"/>
      <c r="I33" s="132"/>
      <c r="J33" s="132"/>
      <c r="K33" s="132"/>
      <c r="L33" s="132"/>
      <c r="M33" s="121"/>
    </row>
    <row r="34" spans="1:13" s="11" customFormat="1" ht="12.75">
      <c r="A34" s="129">
        <v>322</v>
      </c>
      <c r="B34" s="130" t="s">
        <v>28</v>
      </c>
      <c r="C34" s="123">
        <f>D34</f>
        <v>84361.5</v>
      </c>
      <c r="D34" s="123">
        <v>84361.5</v>
      </c>
      <c r="E34" s="124" t="s">
        <v>43</v>
      </c>
      <c r="F34" s="153"/>
      <c r="G34" s="132"/>
      <c r="H34" s="132"/>
      <c r="I34" s="132"/>
      <c r="J34" s="132"/>
      <c r="K34" s="132"/>
      <c r="L34" s="132"/>
      <c r="M34" s="121"/>
    </row>
    <row r="35" spans="1:13" ht="12.75">
      <c r="A35" s="129">
        <v>323</v>
      </c>
      <c r="B35" s="130" t="s">
        <v>29</v>
      </c>
      <c r="C35" s="123">
        <f>D35</f>
        <v>519185.4</v>
      </c>
      <c r="D35" s="123">
        <v>519185.4</v>
      </c>
      <c r="E35" s="124"/>
      <c r="F35" s="153"/>
      <c r="G35" s="132"/>
      <c r="H35" s="132"/>
      <c r="I35" s="132"/>
      <c r="J35" s="132"/>
      <c r="K35" s="132"/>
      <c r="L35" s="132"/>
      <c r="M35" s="124"/>
    </row>
    <row r="36" spans="1:13" ht="12.75">
      <c r="A36" s="129">
        <v>329</v>
      </c>
      <c r="B36" s="130" t="s">
        <v>30</v>
      </c>
      <c r="C36" s="123">
        <f>D36</f>
        <v>55618.1</v>
      </c>
      <c r="D36" s="123">
        <v>55618.1</v>
      </c>
      <c r="E36" s="124"/>
      <c r="F36" s="153"/>
      <c r="G36" s="132"/>
      <c r="H36" s="132"/>
      <c r="I36" s="132"/>
      <c r="J36" s="132"/>
      <c r="K36" s="132"/>
      <c r="L36" s="132"/>
      <c r="M36" s="124"/>
    </row>
    <row r="37" spans="1:13" ht="12.75">
      <c r="A37" s="140">
        <v>34</v>
      </c>
      <c r="B37" s="141" t="s">
        <v>31</v>
      </c>
      <c r="C37" s="120">
        <f>C38</f>
        <v>3600</v>
      </c>
      <c r="D37" s="120">
        <f>D38</f>
        <v>3600</v>
      </c>
      <c r="E37" s="121"/>
      <c r="F37" s="152"/>
      <c r="G37" s="131"/>
      <c r="H37" s="131"/>
      <c r="I37" s="131"/>
      <c r="J37" s="131"/>
      <c r="K37" s="151">
        <f>D37</f>
        <v>3600</v>
      </c>
      <c r="L37" s="151">
        <f>D37</f>
        <v>3600</v>
      </c>
      <c r="M37" s="124"/>
    </row>
    <row r="38" spans="1:13" ht="12.75">
      <c r="A38" s="129">
        <v>343</v>
      </c>
      <c r="B38" s="130" t="s">
        <v>32</v>
      </c>
      <c r="C38" s="123">
        <f>D38</f>
        <v>3600</v>
      </c>
      <c r="D38" s="123">
        <v>3600</v>
      </c>
      <c r="E38" s="124"/>
      <c r="F38" s="153"/>
      <c r="G38" s="132"/>
      <c r="H38" s="132"/>
      <c r="I38" s="132"/>
      <c r="J38" s="132"/>
      <c r="K38" s="132"/>
      <c r="L38" s="132"/>
      <c r="M38" s="124"/>
    </row>
    <row r="39" spans="1:13" s="11" customFormat="1" ht="25.5">
      <c r="A39" s="94" t="s">
        <v>59</v>
      </c>
      <c r="B39" s="108" t="s">
        <v>89</v>
      </c>
      <c r="C39" s="122"/>
      <c r="D39" s="122"/>
      <c r="E39" s="121"/>
      <c r="F39" s="122"/>
      <c r="G39" s="121"/>
      <c r="H39" s="121"/>
      <c r="I39" s="121"/>
      <c r="J39" s="121"/>
      <c r="K39" s="121"/>
      <c r="L39" s="121"/>
      <c r="M39" s="121"/>
    </row>
    <row r="40" spans="1:12" s="11" customFormat="1" ht="12.75">
      <c r="A40" s="94"/>
      <c r="B40" s="108" t="s">
        <v>60</v>
      </c>
      <c r="C40" s="122"/>
      <c r="D40" s="122"/>
      <c r="E40" s="121"/>
      <c r="F40" s="122"/>
      <c r="G40" s="121"/>
      <c r="H40" s="121"/>
      <c r="I40" s="121"/>
      <c r="J40" s="121"/>
      <c r="K40" s="121"/>
      <c r="L40" s="121"/>
    </row>
    <row r="41" spans="1:12" s="11" customFormat="1" ht="12.75">
      <c r="A41" s="83">
        <v>3</v>
      </c>
      <c r="B41" s="86" t="s">
        <v>21</v>
      </c>
      <c r="C41" s="120">
        <f>C42</f>
        <v>68987.19</v>
      </c>
      <c r="D41" s="122"/>
      <c r="E41" s="121"/>
      <c r="F41" s="120">
        <f>F42</f>
        <v>68987.19</v>
      </c>
      <c r="G41" s="121"/>
      <c r="H41" s="131"/>
      <c r="I41" s="131"/>
      <c r="J41" s="131"/>
      <c r="K41" s="151">
        <f>K42</f>
        <v>68987.19</v>
      </c>
      <c r="L41" s="151">
        <f>L42</f>
        <v>68987.19</v>
      </c>
    </row>
    <row r="42" spans="1:12" ht="12.75">
      <c r="A42" s="83">
        <v>32</v>
      </c>
      <c r="B42" s="86" t="s">
        <v>26</v>
      </c>
      <c r="C42" s="120">
        <f>SUM(C44:C47)</f>
        <v>68987.19</v>
      </c>
      <c r="D42" s="122"/>
      <c r="E42" s="121"/>
      <c r="F42" s="120">
        <f>SUM(F44:F47)</f>
        <v>68987.19</v>
      </c>
      <c r="G42" s="121"/>
      <c r="H42" s="131"/>
      <c r="I42" s="131"/>
      <c r="J42" s="131"/>
      <c r="K42" s="151">
        <f>F42</f>
        <v>68987.19</v>
      </c>
      <c r="L42" s="151">
        <f>F42</f>
        <v>68987.19</v>
      </c>
    </row>
    <row r="43" spans="1:12" ht="12.75">
      <c r="A43" s="82">
        <v>321</v>
      </c>
      <c r="B43" s="14" t="s">
        <v>27</v>
      </c>
      <c r="C43" s="125"/>
      <c r="D43" s="125" t="s">
        <v>43</v>
      </c>
      <c r="E43" s="124"/>
      <c r="F43" s="125"/>
      <c r="G43" s="124"/>
      <c r="H43" s="132"/>
      <c r="I43" s="132"/>
      <c r="J43" s="132"/>
      <c r="K43" s="132"/>
      <c r="L43" s="132"/>
    </row>
    <row r="44" spans="1:12" s="138" customFormat="1" ht="12.75">
      <c r="A44" s="129">
        <v>322</v>
      </c>
      <c r="B44" s="130" t="s">
        <v>28</v>
      </c>
      <c r="C44" s="123">
        <f>F44</f>
        <v>64500</v>
      </c>
      <c r="D44" s="125"/>
      <c r="E44" s="124"/>
      <c r="F44" s="149">
        <v>64500</v>
      </c>
      <c r="G44" s="124"/>
      <c r="H44" s="132"/>
      <c r="I44" s="132"/>
      <c r="J44" s="132"/>
      <c r="K44" s="132"/>
      <c r="L44" s="132"/>
    </row>
    <row r="45" spans="1:12" s="11" customFormat="1" ht="12.75">
      <c r="A45" s="129">
        <v>323</v>
      </c>
      <c r="B45" s="130" t="s">
        <v>29</v>
      </c>
      <c r="C45" s="123">
        <f>F45</f>
        <v>1000</v>
      </c>
      <c r="D45" s="125"/>
      <c r="E45" s="124"/>
      <c r="F45" s="149">
        <v>1000</v>
      </c>
      <c r="G45" s="124"/>
      <c r="H45" s="132"/>
      <c r="I45" s="132"/>
      <c r="J45" s="132"/>
      <c r="K45" s="132"/>
      <c r="L45" s="132"/>
    </row>
    <row r="46" spans="1:12" s="138" customFormat="1" ht="12.75">
      <c r="A46" s="129">
        <v>329</v>
      </c>
      <c r="B46" s="130" t="s">
        <v>30</v>
      </c>
      <c r="C46" s="123">
        <f>F46</f>
        <v>987.19</v>
      </c>
      <c r="D46" s="125"/>
      <c r="E46" s="124"/>
      <c r="F46" s="149">
        <v>987.19</v>
      </c>
      <c r="G46" s="124"/>
      <c r="H46" s="132"/>
      <c r="I46" s="132"/>
      <c r="J46" s="132"/>
      <c r="K46" s="132"/>
      <c r="L46" s="132"/>
    </row>
    <row r="47" spans="1:12" s="138" customFormat="1" ht="12.75">
      <c r="A47" s="129">
        <v>343</v>
      </c>
      <c r="B47" s="130" t="s">
        <v>32</v>
      </c>
      <c r="C47" s="123">
        <f>F47</f>
        <v>2500</v>
      </c>
      <c r="D47" s="125"/>
      <c r="E47" s="124"/>
      <c r="F47" s="149">
        <v>2500</v>
      </c>
      <c r="G47" s="124"/>
      <c r="H47" s="132"/>
      <c r="I47" s="132"/>
      <c r="J47" s="132"/>
      <c r="K47" s="132"/>
      <c r="L47" s="132"/>
    </row>
    <row r="48" spans="1:12" s="138" customFormat="1" ht="25.5">
      <c r="A48" s="140">
        <v>4</v>
      </c>
      <c r="B48" s="141" t="s">
        <v>34</v>
      </c>
      <c r="C48" s="160">
        <f>C49</f>
        <v>60000</v>
      </c>
      <c r="D48" s="161"/>
      <c r="E48" s="162"/>
      <c r="F48" s="162">
        <f>F49</f>
        <v>60000</v>
      </c>
      <c r="G48" s="124"/>
      <c r="H48" s="132"/>
      <c r="I48" s="132"/>
      <c r="J48" s="132"/>
      <c r="K48" s="132"/>
      <c r="L48" s="132"/>
    </row>
    <row r="49" spans="1:12" s="138" customFormat="1" ht="25.5">
      <c r="A49" s="140">
        <v>42</v>
      </c>
      <c r="B49" s="141" t="s">
        <v>35</v>
      </c>
      <c r="C49" s="160">
        <f>SUM(C50:C51)</f>
        <v>60000</v>
      </c>
      <c r="D49" s="161"/>
      <c r="E49" s="162"/>
      <c r="F49" s="162">
        <f>SUM(F50:F51)</f>
        <v>60000</v>
      </c>
      <c r="G49" s="124"/>
      <c r="H49" s="132"/>
      <c r="I49" s="132"/>
      <c r="J49" s="132"/>
      <c r="K49" s="132"/>
      <c r="L49" s="132"/>
    </row>
    <row r="50" spans="1:12" s="138" customFormat="1" ht="12.75">
      <c r="A50" s="129">
        <v>422</v>
      </c>
      <c r="B50" s="130" t="s">
        <v>33</v>
      </c>
      <c r="C50" s="150">
        <f>F50</f>
        <v>60000</v>
      </c>
      <c r="D50" s="153"/>
      <c r="E50" s="154"/>
      <c r="F50" s="154">
        <v>60000</v>
      </c>
      <c r="G50" s="124"/>
      <c r="H50" s="132"/>
      <c r="I50" s="132"/>
      <c r="J50" s="132"/>
      <c r="K50" s="132"/>
      <c r="L50" s="132"/>
    </row>
    <row r="51" spans="1:12" ht="25.5">
      <c r="A51" s="94" t="s">
        <v>61</v>
      </c>
      <c r="B51" s="108" t="s">
        <v>89</v>
      </c>
      <c r="C51" s="152"/>
      <c r="D51" s="152"/>
      <c r="E51" s="131"/>
      <c r="F51" s="152"/>
      <c r="G51" s="131"/>
      <c r="H51" s="131"/>
      <c r="I51" s="131"/>
      <c r="J51" s="131"/>
      <c r="K51" s="131"/>
      <c r="L51" s="131"/>
    </row>
    <row r="52" spans="1:12" ht="12.75">
      <c r="A52" s="94"/>
      <c r="B52" s="108" t="s">
        <v>62</v>
      </c>
      <c r="C52" s="122"/>
      <c r="D52" s="122"/>
      <c r="E52" s="121"/>
      <c r="F52" s="122"/>
      <c r="G52" s="121"/>
      <c r="H52" s="121"/>
      <c r="I52" s="121"/>
      <c r="J52" s="121"/>
      <c r="K52" s="121"/>
      <c r="L52" s="121"/>
    </row>
    <row r="53" spans="1:12" ht="12.75">
      <c r="A53" s="140">
        <v>3</v>
      </c>
      <c r="B53" s="141" t="s">
        <v>21</v>
      </c>
      <c r="C53" s="111">
        <f>C54</f>
        <v>15000</v>
      </c>
      <c r="D53" s="122"/>
      <c r="E53" s="121"/>
      <c r="F53" s="122"/>
      <c r="G53" s="111">
        <f>G54</f>
        <v>15000</v>
      </c>
      <c r="H53" s="131"/>
      <c r="I53" s="131"/>
      <c r="J53" s="131"/>
      <c r="K53" s="151">
        <f>K54</f>
        <v>15000</v>
      </c>
      <c r="L53" s="151">
        <f>L54</f>
        <v>15000</v>
      </c>
    </row>
    <row r="54" spans="1:12" s="11" customFormat="1" ht="12.75">
      <c r="A54" s="140">
        <v>32</v>
      </c>
      <c r="B54" s="141" t="s">
        <v>26</v>
      </c>
      <c r="C54" s="111">
        <f>C55+C56</f>
        <v>15000</v>
      </c>
      <c r="D54" s="122"/>
      <c r="E54" s="121"/>
      <c r="F54" s="122"/>
      <c r="G54" s="111">
        <f>G55+G56</f>
        <v>15000</v>
      </c>
      <c r="H54" s="131"/>
      <c r="I54" s="131"/>
      <c r="J54" s="131"/>
      <c r="K54" s="151">
        <f>K55</f>
        <v>15000</v>
      </c>
      <c r="L54" s="151">
        <f>L55</f>
        <v>15000</v>
      </c>
    </row>
    <row r="55" spans="1:12" s="138" customFormat="1" ht="12.75">
      <c r="A55" s="129">
        <v>322</v>
      </c>
      <c r="B55" s="130" t="s">
        <v>28</v>
      </c>
      <c r="C55" s="126">
        <f>G55</f>
        <v>8000</v>
      </c>
      <c r="D55" s="125"/>
      <c r="E55" s="124"/>
      <c r="F55" s="125"/>
      <c r="G55" s="126">
        <v>8000</v>
      </c>
      <c r="H55" s="132"/>
      <c r="I55" s="132"/>
      <c r="J55" s="132"/>
      <c r="K55" s="154">
        <v>15000</v>
      </c>
      <c r="L55" s="154">
        <v>15000</v>
      </c>
    </row>
    <row r="56" spans="1:12" s="138" customFormat="1" ht="12.75">
      <c r="A56" s="129">
        <v>329</v>
      </c>
      <c r="B56" s="130" t="s">
        <v>30</v>
      </c>
      <c r="C56" s="126">
        <f>G56</f>
        <v>7000</v>
      </c>
      <c r="D56" s="125"/>
      <c r="E56" s="124"/>
      <c r="F56" s="125"/>
      <c r="G56" s="126">
        <v>7000</v>
      </c>
      <c r="H56" s="132"/>
      <c r="I56" s="132"/>
      <c r="J56" s="132"/>
      <c r="K56" s="154"/>
      <c r="L56" s="154"/>
    </row>
    <row r="57" spans="1:12" ht="12.75">
      <c r="A57" s="142" t="s">
        <v>63</v>
      </c>
      <c r="B57" s="141" t="s">
        <v>90</v>
      </c>
      <c r="C57" s="152"/>
      <c r="D57" s="153"/>
      <c r="E57" s="132"/>
      <c r="F57" s="153"/>
      <c r="G57" s="132"/>
      <c r="H57" s="132"/>
      <c r="I57" s="132"/>
      <c r="J57" s="132"/>
      <c r="K57" s="132"/>
      <c r="L57" s="132"/>
    </row>
    <row r="58" spans="1:12" s="11" customFormat="1" ht="12.75" customHeight="1">
      <c r="A58" s="142"/>
      <c r="B58" s="141" t="s">
        <v>106</v>
      </c>
      <c r="C58" s="122"/>
      <c r="D58" s="125"/>
      <c r="E58" s="124"/>
      <c r="F58" s="125"/>
      <c r="G58" s="124"/>
      <c r="H58" s="124"/>
      <c r="I58" s="124"/>
      <c r="J58" s="124"/>
      <c r="K58" s="124"/>
      <c r="L58" s="124"/>
    </row>
    <row r="59" spans="1:13" s="11" customFormat="1" ht="12.75">
      <c r="A59" s="140">
        <v>3</v>
      </c>
      <c r="B59" s="141" t="s">
        <v>21</v>
      </c>
      <c r="C59" s="120">
        <f>C60</f>
        <v>34808.52</v>
      </c>
      <c r="D59" s="125"/>
      <c r="E59" s="124"/>
      <c r="F59" s="125"/>
      <c r="G59" s="111">
        <f>G60</f>
        <v>34808.52</v>
      </c>
      <c r="H59" s="151"/>
      <c r="I59" s="132"/>
      <c r="J59" s="132"/>
      <c r="K59" s="151">
        <f>K60</f>
        <v>34808.52</v>
      </c>
      <c r="L59" s="151">
        <f>L60</f>
        <v>34808.52</v>
      </c>
      <c r="M59" s="139"/>
    </row>
    <row r="60" spans="1:13" s="11" customFormat="1" ht="12.75">
      <c r="A60" s="140">
        <v>32</v>
      </c>
      <c r="B60" s="141" t="s">
        <v>26</v>
      </c>
      <c r="C60" s="120">
        <f>C61</f>
        <v>34808.52</v>
      </c>
      <c r="D60" s="125"/>
      <c r="E60" s="124"/>
      <c r="F60" s="125"/>
      <c r="G60" s="111">
        <f>G61</f>
        <v>34808.52</v>
      </c>
      <c r="H60" s="151"/>
      <c r="I60" s="132"/>
      <c r="J60" s="132"/>
      <c r="K60" s="154">
        <f>G60</f>
        <v>34808.52</v>
      </c>
      <c r="L60" s="154">
        <f>G60</f>
        <v>34808.52</v>
      </c>
      <c r="M60" s="139"/>
    </row>
    <row r="61" spans="1:13" ht="12.75">
      <c r="A61" s="129">
        <v>322</v>
      </c>
      <c r="B61" s="130" t="s">
        <v>28</v>
      </c>
      <c r="C61" s="123">
        <f>G61</f>
        <v>34808.52</v>
      </c>
      <c r="D61" s="125"/>
      <c r="E61" s="124"/>
      <c r="F61" s="125"/>
      <c r="G61" s="126">
        <v>34808.52</v>
      </c>
      <c r="H61" s="154"/>
      <c r="I61" s="132"/>
      <c r="J61" s="132"/>
      <c r="K61" s="132"/>
      <c r="L61" s="132"/>
      <c r="M61" s="138"/>
    </row>
    <row r="62" spans="1:12" ht="24">
      <c r="A62" s="94" t="s">
        <v>65</v>
      </c>
      <c r="B62" s="110" t="s">
        <v>64</v>
      </c>
      <c r="C62" s="122"/>
      <c r="D62" s="122"/>
      <c r="E62" s="121"/>
      <c r="F62" s="122"/>
      <c r="G62" s="121"/>
      <c r="H62" s="121"/>
      <c r="I62" s="121"/>
      <c r="J62" s="121"/>
      <c r="K62" s="121"/>
      <c r="L62" s="121"/>
    </row>
    <row r="63" spans="1:12" ht="12.75">
      <c r="A63" s="94"/>
      <c r="B63" s="110" t="s">
        <v>60</v>
      </c>
      <c r="C63" s="122"/>
      <c r="D63" s="122"/>
      <c r="E63" s="121"/>
      <c r="F63" s="122"/>
      <c r="G63" s="121"/>
      <c r="H63" s="121"/>
      <c r="I63" s="121"/>
      <c r="J63" s="121"/>
      <c r="K63" s="121"/>
      <c r="L63" s="121"/>
    </row>
    <row r="64" spans="1:12" s="11" customFormat="1" ht="12.75">
      <c r="A64" s="83">
        <v>3</v>
      </c>
      <c r="B64" s="86" t="s">
        <v>21</v>
      </c>
      <c r="C64" s="120">
        <f>C65</f>
        <v>38550</v>
      </c>
      <c r="D64" s="122"/>
      <c r="E64" s="121"/>
      <c r="F64" s="120">
        <f>F65</f>
        <v>38550</v>
      </c>
      <c r="G64" s="121"/>
      <c r="H64" s="121"/>
      <c r="I64" s="121"/>
      <c r="J64" s="121"/>
      <c r="K64" s="151">
        <f>K65</f>
        <v>38550</v>
      </c>
      <c r="L64" s="151">
        <f>L65</f>
        <v>38550</v>
      </c>
    </row>
    <row r="65" spans="1:12" ht="12.75">
      <c r="A65" s="83">
        <v>32</v>
      </c>
      <c r="B65" s="86" t="s">
        <v>26</v>
      </c>
      <c r="C65" s="120">
        <f>F65</f>
        <v>38550</v>
      </c>
      <c r="D65" s="122"/>
      <c r="E65" s="121"/>
      <c r="F65" s="120">
        <f>SUM(F66:F68)</f>
        <v>38550</v>
      </c>
      <c r="G65" s="121"/>
      <c r="H65" s="121"/>
      <c r="I65" s="121"/>
      <c r="J65" s="121"/>
      <c r="K65" s="151">
        <f>F65</f>
        <v>38550</v>
      </c>
      <c r="L65" s="151">
        <f>F65</f>
        <v>38550</v>
      </c>
    </row>
    <row r="66" spans="1:12" s="138" customFormat="1" ht="12.75">
      <c r="A66" s="129">
        <v>321</v>
      </c>
      <c r="B66" s="130" t="s">
        <v>27</v>
      </c>
      <c r="C66" s="123">
        <f>F66</f>
        <v>9400</v>
      </c>
      <c r="D66" s="125"/>
      <c r="E66" s="124"/>
      <c r="F66" s="123">
        <v>9400</v>
      </c>
      <c r="G66" s="124"/>
      <c r="H66" s="124"/>
      <c r="I66" s="124"/>
      <c r="J66" s="124"/>
      <c r="K66" s="131"/>
      <c r="L66" s="131"/>
    </row>
    <row r="67" spans="1:12" ht="12.75">
      <c r="A67" s="129">
        <v>323</v>
      </c>
      <c r="B67" s="130" t="s">
        <v>29</v>
      </c>
      <c r="C67" s="123">
        <f>F67</f>
        <v>0</v>
      </c>
      <c r="D67" s="125"/>
      <c r="E67" s="124"/>
      <c r="F67" s="123">
        <v>0</v>
      </c>
      <c r="G67" s="124"/>
      <c r="H67" s="124"/>
      <c r="I67" s="124"/>
      <c r="J67" s="124"/>
      <c r="K67" s="131"/>
      <c r="L67" s="131"/>
    </row>
    <row r="68" spans="1:12" s="138" customFormat="1" ht="12.75">
      <c r="A68" s="129">
        <v>329</v>
      </c>
      <c r="B68" s="130" t="s">
        <v>30</v>
      </c>
      <c r="C68" s="123">
        <f>F68</f>
        <v>29150</v>
      </c>
      <c r="D68" s="125"/>
      <c r="E68" s="124"/>
      <c r="F68" s="123">
        <v>29150</v>
      </c>
      <c r="G68" s="124"/>
      <c r="H68" s="124"/>
      <c r="I68" s="124"/>
      <c r="J68" s="124"/>
      <c r="K68" s="131"/>
      <c r="L68" s="131"/>
    </row>
    <row r="69" spans="1:12" s="138" customFormat="1" ht="25.5">
      <c r="A69" s="156">
        <v>4</v>
      </c>
      <c r="B69" s="163" t="s">
        <v>35</v>
      </c>
      <c r="C69" s="120">
        <f>C71</f>
        <v>5000</v>
      </c>
      <c r="D69" s="122"/>
      <c r="E69" s="121"/>
      <c r="F69" s="120">
        <f>F71</f>
        <v>5000</v>
      </c>
      <c r="G69" s="124"/>
      <c r="H69" s="124"/>
      <c r="I69" s="124"/>
      <c r="J69" s="124"/>
      <c r="K69" s="151">
        <f>F69</f>
        <v>5000</v>
      </c>
      <c r="L69" s="151">
        <f>F69</f>
        <v>5000</v>
      </c>
    </row>
    <row r="70" spans="1:12" s="138" customFormat="1" ht="12.75">
      <c r="A70" s="156">
        <v>42</v>
      </c>
      <c r="B70" s="157" t="s">
        <v>33</v>
      </c>
      <c r="C70" s="120">
        <f>F70</f>
        <v>5000</v>
      </c>
      <c r="D70" s="122"/>
      <c r="E70" s="121"/>
      <c r="F70" s="120">
        <f>F71</f>
        <v>5000</v>
      </c>
      <c r="G70" s="124"/>
      <c r="H70" s="124"/>
      <c r="I70" s="124"/>
      <c r="J70" s="124"/>
      <c r="K70" s="151">
        <f>F70</f>
        <v>5000</v>
      </c>
      <c r="L70" s="151">
        <f>C70</f>
        <v>5000</v>
      </c>
    </row>
    <row r="71" spans="1:13" s="138" customFormat="1" ht="12.75">
      <c r="A71" s="156">
        <v>422</v>
      </c>
      <c r="B71" s="157" t="s">
        <v>33</v>
      </c>
      <c r="C71" s="123">
        <f>F71</f>
        <v>5000</v>
      </c>
      <c r="D71" s="125"/>
      <c r="E71" s="124"/>
      <c r="F71" s="123">
        <v>5000</v>
      </c>
      <c r="G71" s="124"/>
      <c r="H71" s="124"/>
      <c r="I71" s="124"/>
      <c r="J71" s="124"/>
      <c r="K71" s="151"/>
      <c r="L71" s="151"/>
      <c r="M71" s="8"/>
    </row>
    <row r="72" spans="1:12" ht="12.75">
      <c r="A72" s="94" t="s">
        <v>67</v>
      </c>
      <c r="B72" s="110" t="s">
        <v>66</v>
      </c>
      <c r="C72" s="122"/>
      <c r="D72" s="122"/>
      <c r="E72" s="121"/>
      <c r="F72" s="122"/>
      <c r="G72" s="121"/>
      <c r="H72" s="121"/>
      <c r="I72" s="121"/>
      <c r="J72" s="121"/>
      <c r="K72" s="121"/>
      <c r="L72" s="121"/>
    </row>
    <row r="73" spans="1:12" s="11" customFormat="1" ht="12.75">
      <c r="A73" s="94"/>
      <c r="B73" s="110" t="s">
        <v>93</v>
      </c>
      <c r="C73" s="122"/>
      <c r="D73" s="122"/>
      <c r="E73" s="121"/>
      <c r="F73" s="122"/>
      <c r="G73" s="121"/>
      <c r="H73" s="121"/>
      <c r="I73" s="121"/>
      <c r="J73" s="121"/>
      <c r="K73" s="121"/>
      <c r="L73" s="121"/>
    </row>
    <row r="74" spans="1:12" ht="12.75">
      <c r="A74" s="83">
        <v>32</v>
      </c>
      <c r="B74" s="110" t="s">
        <v>26</v>
      </c>
      <c r="C74" s="122"/>
      <c r="D74" s="122"/>
      <c r="E74" s="121"/>
      <c r="F74" s="122"/>
      <c r="G74" s="121"/>
      <c r="H74" s="121"/>
      <c r="I74" s="121"/>
      <c r="J74" s="121"/>
      <c r="K74" s="121"/>
      <c r="L74" s="121"/>
    </row>
    <row r="75" spans="1:12" s="132" customFormat="1" ht="12.75">
      <c r="A75" s="140">
        <v>3</v>
      </c>
      <c r="B75" s="141" t="s">
        <v>21</v>
      </c>
      <c r="C75" s="120">
        <f>C76</f>
        <v>10000</v>
      </c>
      <c r="D75" s="122"/>
      <c r="E75" s="121"/>
      <c r="F75" s="122"/>
      <c r="G75" s="121"/>
      <c r="H75" s="111">
        <f>H76</f>
        <v>10000</v>
      </c>
      <c r="I75" s="131"/>
      <c r="J75" s="131"/>
      <c r="K75" s="151">
        <f>K76</f>
        <v>10000</v>
      </c>
      <c r="L75" s="151">
        <f>L76</f>
        <v>10000</v>
      </c>
    </row>
    <row r="76" spans="1:12" s="131" customFormat="1" ht="12.75" customHeight="1">
      <c r="A76" s="140">
        <v>32</v>
      </c>
      <c r="B76" s="141" t="s">
        <v>26</v>
      </c>
      <c r="C76" s="120">
        <f>C77+C78</f>
        <v>10000</v>
      </c>
      <c r="D76" s="122"/>
      <c r="E76" s="121"/>
      <c r="F76" s="122"/>
      <c r="G76" s="121"/>
      <c r="H76" s="111">
        <f>H77+H78</f>
        <v>10000</v>
      </c>
      <c r="K76" s="151">
        <f>H76</f>
        <v>10000</v>
      </c>
      <c r="L76" s="151">
        <f>H76</f>
        <v>10000</v>
      </c>
    </row>
    <row r="77" spans="1:12" s="139" customFormat="1" ht="12.75" customHeight="1">
      <c r="A77" s="129">
        <v>321</v>
      </c>
      <c r="B77" s="130" t="s">
        <v>27</v>
      </c>
      <c r="C77" s="123">
        <f>H77</f>
        <v>2000</v>
      </c>
      <c r="D77" s="122"/>
      <c r="E77" s="121"/>
      <c r="F77" s="122"/>
      <c r="G77" s="121"/>
      <c r="H77" s="126">
        <v>2000</v>
      </c>
      <c r="I77" s="131"/>
      <c r="J77" s="131"/>
      <c r="K77" s="151"/>
      <c r="L77" s="151"/>
    </row>
    <row r="78" spans="1:12" s="131" customFormat="1" ht="12.75">
      <c r="A78" s="129">
        <v>323</v>
      </c>
      <c r="B78" s="130" t="s">
        <v>29</v>
      </c>
      <c r="C78" s="123">
        <f>H78</f>
        <v>8000</v>
      </c>
      <c r="D78" s="125"/>
      <c r="E78" s="124"/>
      <c r="F78" s="125"/>
      <c r="G78" s="124"/>
      <c r="H78" s="126">
        <v>8000</v>
      </c>
      <c r="I78" s="132"/>
      <c r="J78" s="132"/>
      <c r="K78" s="132"/>
      <c r="L78" s="132"/>
    </row>
    <row r="79" spans="1:12" s="11" customFormat="1" ht="12.75">
      <c r="A79" s="94" t="s">
        <v>70</v>
      </c>
      <c r="B79" s="110" t="s">
        <v>68</v>
      </c>
      <c r="C79" s="152"/>
      <c r="D79" s="152"/>
      <c r="E79" s="131"/>
      <c r="F79" s="152"/>
      <c r="G79" s="131"/>
      <c r="H79" s="131"/>
      <c r="I79" s="131"/>
      <c r="J79" s="131"/>
      <c r="K79" s="131"/>
      <c r="L79" s="131"/>
    </row>
    <row r="80" spans="1:12" ht="12.75">
      <c r="A80" s="94"/>
      <c r="B80" s="108" t="s">
        <v>69</v>
      </c>
      <c r="C80" s="122"/>
      <c r="D80" s="122"/>
      <c r="E80" s="121"/>
      <c r="F80" s="122"/>
      <c r="G80" s="121"/>
      <c r="H80" s="121"/>
      <c r="I80" s="121"/>
      <c r="J80" s="121"/>
      <c r="K80" s="121"/>
      <c r="L80" s="121"/>
    </row>
    <row r="81" spans="1:13" ht="12.75">
      <c r="A81" s="140">
        <v>3</v>
      </c>
      <c r="B81" s="141" t="s">
        <v>21</v>
      </c>
      <c r="C81" s="120">
        <f>C82</f>
        <v>6000</v>
      </c>
      <c r="D81" s="120">
        <f>D82</f>
        <v>6000</v>
      </c>
      <c r="E81" s="131"/>
      <c r="F81" s="152"/>
      <c r="G81" s="131"/>
      <c r="H81" s="131"/>
      <c r="I81" s="131"/>
      <c r="J81" s="131"/>
      <c r="K81" s="151">
        <f>K82</f>
        <v>6000</v>
      </c>
      <c r="L81" s="151">
        <f>L82</f>
        <v>6000</v>
      </c>
      <c r="M81" s="132"/>
    </row>
    <row r="82" spans="1:13" ht="12.75">
      <c r="A82" s="140">
        <v>32</v>
      </c>
      <c r="B82" s="141" t="s">
        <v>26</v>
      </c>
      <c r="C82" s="120">
        <f>C83+C84</f>
        <v>6000</v>
      </c>
      <c r="D82" s="120">
        <f>D83+D84</f>
        <v>6000</v>
      </c>
      <c r="E82" s="131"/>
      <c r="F82" s="152"/>
      <c r="G82" s="131"/>
      <c r="H82" s="131"/>
      <c r="I82" s="131"/>
      <c r="J82" s="131"/>
      <c r="K82" s="151">
        <f>D82</f>
        <v>6000</v>
      </c>
      <c r="L82" s="151">
        <f>D82</f>
        <v>6000</v>
      </c>
      <c r="M82" s="132"/>
    </row>
    <row r="83" spans="1:12" s="138" customFormat="1" ht="12.75">
      <c r="A83" s="129">
        <v>321</v>
      </c>
      <c r="B83" s="130" t="s">
        <v>27</v>
      </c>
      <c r="C83" s="123">
        <f>D83</f>
        <v>2000</v>
      </c>
      <c r="D83" s="123">
        <v>2000</v>
      </c>
      <c r="E83" s="132"/>
      <c r="F83" s="150"/>
      <c r="G83" s="132"/>
      <c r="H83" s="132"/>
      <c r="I83" s="132"/>
      <c r="J83" s="132"/>
      <c r="K83" s="132"/>
      <c r="L83" s="132"/>
    </row>
    <row r="84" spans="1:13" s="11" customFormat="1" ht="12.75">
      <c r="A84" s="129">
        <v>329</v>
      </c>
      <c r="B84" s="130" t="s">
        <v>30</v>
      </c>
      <c r="C84" s="123">
        <f>D84</f>
        <v>4000</v>
      </c>
      <c r="D84" s="123">
        <v>4000</v>
      </c>
      <c r="E84" s="132"/>
      <c r="F84" s="153"/>
      <c r="G84" s="132"/>
      <c r="H84" s="132"/>
      <c r="I84" s="132"/>
      <c r="J84" s="132"/>
      <c r="K84" s="132"/>
      <c r="L84" s="132"/>
      <c r="M84" s="131"/>
    </row>
    <row r="85" spans="1:12" ht="22.5">
      <c r="A85" s="94" t="s">
        <v>73</v>
      </c>
      <c r="B85" s="113" t="s">
        <v>71</v>
      </c>
      <c r="C85" s="122"/>
      <c r="D85" s="125"/>
      <c r="E85" s="124"/>
      <c r="F85" s="125"/>
      <c r="G85" s="124"/>
      <c r="H85" s="124"/>
      <c r="I85" s="124"/>
      <c r="J85" s="124"/>
      <c r="K85" s="124"/>
      <c r="L85" s="124"/>
    </row>
    <row r="86" spans="1:12" ht="12.75">
      <c r="A86" s="94"/>
      <c r="B86" s="110" t="s">
        <v>72</v>
      </c>
      <c r="C86" s="122"/>
      <c r="D86" s="125"/>
      <c r="E86" s="124"/>
      <c r="F86" s="125"/>
      <c r="G86" s="124"/>
      <c r="H86" s="124"/>
      <c r="I86" s="124"/>
      <c r="J86" s="124"/>
      <c r="K86" s="124"/>
      <c r="L86" s="124"/>
    </row>
    <row r="87" spans="1:13" ht="12.75">
      <c r="A87" s="140">
        <v>3</v>
      </c>
      <c r="B87" s="141" t="s">
        <v>21</v>
      </c>
      <c r="C87" s="149">
        <f>C88</f>
        <v>7300</v>
      </c>
      <c r="D87" s="153"/>
      <c r="E87" s="132"/>
      <c r="F87" s="149">
        <f>F88</f>
        <v>7300</v>
      </c>
      <c r="G87" s="132"/>
      <c r="H87" s="132"/>
      <c r="I87" s="132"/>
      <c r="J87" s="132"/>
      <c r="K87" s="151">
        <f>K88</f>
        <v>7300</v>
      </c>
      <c r="L87" s="151">
        <f>L88</f>
        <v>7300</v>
      </c>
      <c r="M87" s="132"/>
    </row>
    <row r="88" spans="1:13" ht="12.75">
      <c r="A88" s="140">
        <v>32</v>
      </c>
      <c r="B88" s="141" t="s">
        <v>26</v>
      </c>
      <c r="C88" s="149">
        <f>C89</f>
        <v>7300</v>
      </c>
      <c r="D88" s="153"/>
      <c r="E88" s="132"/>
      <c r="F88" s="149">
        <f>F89</f>
        <v>7300</v>
      </c>
      <c r="G88" s="132"/>
      <c r="H88" s="132"/>
      <c r="I88" s="132"/>
      <c r="J88" s="132"/>
      <c r="K88" s="151">
        <f>F88</f>
        <v>7300</v>
      </c>
      <c r="L88" s="151">
        <f>F88</f>
        <v>7300</v>
      </c>
      <c r="M88" s="132"/>
    </row>
    <row r="89" spans="1:13" s="11" customFormat="1" ht="12.75">
      <c r="A89" s="129">
        <v>324</v>
      </c>
      <c r="B89" s="130" t="s">
        <v>87</v>
      </c>
      <c r="C89" s="150">
        <f>F89</f>
        <v>7300</v>
      </c>
      <c r="D89" s="153"/>
      <c r="E89" s="132"/>
      <c r="F89" s="150">
        <v>7300</v>
      </c>
      <c r="G89" s="132"/>
      <c r="H89" s="132"/>
      <c r="I89" s="132"/>
      <c r="J89" s="132"/>
      <c r="K89" s="132"/>
      <c r="L89" s="132"/>
      <c r="M89" s="131"/>
    </row>
    <row r="90" spans="1:12" ht="12.75">
      <c r="A90" s="94" t="s">
        <v>74</v>
      </c>
      <c r="B90" s="110" t="s">
        <v>75</v>
      </c>
      <c r="C90" s="122"/>
      <c r="D90" s="125"/>
      <c r="E90" s="124"/>
      <c r="F90" s="125"/>
      <c r="G90" s="124"/>
      <c r="H90" s="124"/>
      <c r="I90" s="124"/>
      <c r="J90" s="124"/>
      <c r="K90" s="124"/>
      <c r="L90" s="124"/>
    </row>
    <row r="91" spans="1:12" ht="12.75">
      <c r="A91" s="94"/>
      <c r="B91" s="108" t="s">
        <v>76</v>
      </c>
      <c r="C91" s="122"/>
      <c r="D91" s="125"/>
      <c r="E91" s="124"/>
      <c r="F91" s="125"/>
      <c r="G91" s="124"/>
      <c r="H91" s="124"/>
      <c r="I91" s="124"/>
      <c r="J91" s="124"/>
      <c r="K91" s="124"/>
      <c r="L91" s="124"/>
    </row>
    <row r="92" spans="1:12" ht="12.75">
      <c r="A92" s="140">
        <v>3</v>
      </c>
      <c r="B92" s="141" t="s">
        <v>21</v>
      </c>
      <c r="C92" s="111">
        <f>C93</f>
        <v>0</v>
      </c>
      <c r="D92" s="122"/>
      <c r="E92" s="111">
        <f>E93</f>
        <v>0</v>
      </c>
      <c r="F92" s="122"/>
      <c r="G92" s="111"/>
      <c r="H92" s="121"/>
      <c r="I92" s="121"/>
      <c r="J92" s="121"/>
      <c r="K92" s="111"/>
      <c r="L92" s="111"/>
    </row>
    <row r="93" spans="1:12" s="11" customFormat="1" ht="12.75" customHeight="1">
      <c r="A93" s="140">
        <v>32</v>
      </c>
      <c r="B93" s="141" t="s">
        <v>26</v>
      </c>
      <c r="C93" s="111">
        <f>C94+C95</f>
        <v>0</v>
      </c>
      <c r="D93" s="122"/>
      <c r="E93" s="111">
        <f>E94+E95</f>
        <v>0</v>
      </c>
      <c r="F93" s="122"/>
      <c r="G93" s="111"/>
      <c r="H93" s="121"/>
      <c r="I93" s="121"/>
      <c r="J93" s="121"/>
      <c r="K93" s="111"/>
      <c r="L93" s="111"/>
    </row>
    <row r="94" spans="1:12" s="139" customFormat="1" ht="12.75">
      <c r="A94" s="129">
        <v>322</v>
      </c>
      <c r="B94" s="130" t="s">
        <v>28</v>
      </c>
      <c r="C94" s="126">
        <f>E94</f>
        <v>0</v>
      </c>
      <c r="D94" s="125"/>
      <c r="E94" s="126">
        <v>0</v>
      </c>
      <c r="F94" s="125"/>
      <c r="G94" s="126"/>
      <c r="H94" s="124"/>
      <c r="I94" s="124"/>
      <c r="J94" s="124"/>
      <c r="K94" s="124"/>
      <c r="L94" s="124"/>
    </row>
    <row r="95" spans="1:12" s="11" customFormat="1" ht="12.75">
      <c r="A95" s="129">
        <v>323</v>
      </c>
      <c r="B95" s="130" t="s">
        <v>29</v>
      </c>
      <c r="C95" s="126">
        <f>E95</f>
        <v>0</v>
      </c>
      <c r="D95" s="125"/>
      <c r="E95" s="126">
        <v>0</v>
      </c>
      <c r="F95" s="125"/>
      <c r="G95" s="126"/>
      <c r="H95" s="124"/>
      <c r="I95" s="124"/>
      <c r="J95" s="124"/>
      <c r="K95" s="124"/>
      <c r="L95" s="124"/>
    </row>
    <row r="96" spans="1:12" ht="25.5">
      <c r="A96" s="140">
        <v>4</v>
      </c>
      <c r="B96" s="141" t="s">
        <v>34</v>
      </c>
      <c r="C96" s="120">
        <f>C97</f>
        <v>7000</v>
      </c>
      <c r="D96" s="125"/>
      <c r="E96" s="111">
        <f>E97</f>
        <v>7000</v>
      </c>
      <c r="F96" s="153"/>
      <c r="G96" s="132"/>
      <c r="H96" s="132"/>
      <c r="I96" s="132"/>
      <c r="J96" s="132"/>
      <c r="K96" s="151">
        <f>K97</f>
        <v>7000</v>
      </c>
      <c r="L96" s="151">
        <f>L97</f>
        <v>7000</v>
      </c>
    </row>
    <row r="97" spans="1:12" ht="25.5">
      <c r="A97" s="140">
        <v>42</v>
      </c>
      <c r="B97" s="141" t="s">
        <v>35</v>
      </c>
      <c r="C97" s="120">
        <f>SUM(C98:C99)</f>
        <v>7000</v>
      </c>
      <c r="D97" s="125"/>
      <c r="E97" s="111">
        <f>SUM(E98:E99)</f>
        <v>7000</v>
      </c>
      <c r="F97" s="153"/>
      <c r="G97" s="132"/>
      <c r="H97" s="132"/>
      <c r="I97" s="132"/>
      <c r="J97" s="132"/>
      <c r="K97" s="151">
        <f>E97</f>
        <v>7000</v>
      </c>
      <c r="L97" s="151">
        <f>E97</f>
        <v>7000</v>
      </c>
    </row>
    <row r="98" spans="1:12" ht="12.75">
      <c r="A98" s="129">
        <v>422</v>
      </c>
      <c r="B98" s="130" t="s">
        <v>33</v>
      </c>
      <c r="C98" s="123">
        <f>E98</f>
        <v>5000</v>
      </c>
      <c r="D98" s="125"/>
      <c r="E98" s="126">
        <v>5000</v>
      </c>
      <c r="F98" s="153"/>
      <c r="G98" s="132"/>
      <c r="H98" s="132"/>
      <c r="I98" s="132"/>
      <c r="J98" s="132"/>
      <c r="K98" s="132"/>
      <c r="L98" s="132"/>
    </row>
    <row r="99" spans="1:12" s="11" customFormat="1" ht="25.5">
      <c r="A99" s="129">
        <v>424</v>
      </c>
      <c r="B99" s="130" t="s">
        <v>36</v>
      </c>
      <c r="C99" s="123">
        <f>E99</f>
        <v>2000</v>
      </c>
      <c r="D99" s="125"/>
      <c r="E99" s="126">
        <v>2000</v>
      </c>
      <c r="F99" s="153"/>
      <c r="G99" s="132"/>
      <c r="H99" s="132"/>
      <c r="I99" s="132"/>
      <c r="J99" s="132"/>
      <c r="K99" s="132"/>
      <c r="L99" s="132"/>
    </row>
    <row r="100" spans="1:12" ht="12.75">
      <c r="A100" s="94" t="s">
        <v>77</v>
      </c>
      <c r="B100" s="110" t="s">
        <v>75</v>
      </c>
      <c r="C100" s="122"/>
      <c r="D100" s="125"/>
      <c r="E100" s="124"/>
      <c r="F100" s="125"/>
      <c r="G100" s="124"/>
      <c r="H100" s="124"/>
      <c r="I100" s="124"/>
      <c r="J100" s="124"/>
      <c r="K100" s="112"/>
      <c r="L100" s="112"/>
    </row>
    <row r="101" spans="1:12" ht="12.75">
      <c r="A101" s="94"/>
      <c r="B101" s="108" t="s">
        <v>78</v>
      </c>
      <c r="C101" s="122"/>
      <c r="D101" s="125"/>
      <c r="E101" s="124"/>
      <c r="F101" s="125"/>
      <c r="G101" s="124"/>
      <c r="H101" s="124"/>
      <c r="I101" s="124"/>
      <c r="J101" s="124"/>
      <c r="K101" s="124"/>
      <c r="L101" s="124"/>
    </row>
    <row r="102" spans="1:13" ht="12.75">
      <c r="A102" s="140">
        <v>3</v>
      </c>
      <c r="B102" s="141" t="s">
        <v>21</v>
      </c>
      <c r="C102" s="120">
        <f>C103</f>
        <v>20</v>
      </c>
      <c r="D102" s="125"/>
      <c r="E102" s="111">
        <f>E103</f>
        <v>20</v>
      </c>
      <c r="F102" s="153"/>
      <c r="G102" s="132"/>
      <c r="H102" s="132"/>
      <c r="I102" s="132"/>
      <c r="J102" s="132"/>
      <c r="K102" s="155">
        <f>K103</f>
        <v>20</v>
      </c>
      <c r="L102" s="155">
        <f>L103</f>
        <v>20</v>
      </c>
      <c r="M102" s="124"/>
    </row>
    <row r="103" spans="1:13" s="11" customFormat="1" ht="12.75">
      <c r="A103" s="140">
        <v>32</v>
      </c>
      <c r="B103" s="141" t="s">
        <v>26</v>
      </c>
      <c r="C103" s="120">
        <f>C104</f>
        <v>20</v>
      </c>
      <c r="D103" s="125"/>
      <c r="E103" s="111">
        <f>E104</f>
        <v>20</v>
      </c>
      <c r="F103" s="153"/>
      <c r="G103" s="132"/>
      <c r="H103" s="132"/>
      <c r="I103" s="132"/>
      <c r="J103" s="132"/>
      <c r="K103" s="155">
        <v>20</v>
      </c>
      <c r="L103" s="155">
        <v>20</v>
      </c>
      <c r="M103" s="121"/>
    </row>
    <row r="104" spans="1:13" s="138" customFormat="1" ht="12.75">
      <c r="A104" s="129">
        <v>322</v>
      </c>
      <c r="B104" s="130" t="s">
        <v>28</v>
      </c>
      <c r="C104" s="123">
        <f>E104</f>
        <v>20</v>
      </c>
      <c r="D104" s="125"/>
      <c r="E104" s="126">
        <v>20</v>
      </c>
      <c r="F104" s="153"/>
      <c r="G104" s="132"/>
      <c r="H104" s="132"/>
      <c r="I104" s="132"/>
      <c r="J104" s="132"/>
      <c r="K104" s="132"/>
      <c r="L104" s="132"/>
      <c r="M104" s="124"/>
    </row>
    <row r="105" spans="1:12" ht="22.5">
      <c r="A105" s="94" t="s">
        <v>79</v>
      </c>
      <c r="B105" s="113" t="s">
        <v>92</v>
      </c>
      <c r="C105" s="122"/>
      <c r="D105" s="125"/>
      <c r="E105" s="124"/>
      <c r="F105" s="125"/>
      <c r="G105" s="124"/>
      <c r="H105" s="123"/>
      <c r="I105" s="123"/>
      <c r="J105" s="124"/>
      <c r="K105" s="124"/>
      <c r="L105" s="124"/>
    </row>
    <row r="106" spans="1:12" ht="22.5">
      <c r="A106" s="94"/>
      <c r="B106" s="113" t="s">
        <v>81</v>
      </c>
      <c r="C106" s="122"/>
      <c r="D106" s="125"/>
      <c r="E106" s="124"/>
      <c r="F106" s="125"/>
      <c r="G106" s="124"/>
      <c r="H106" s="123"/>
      <c r="I106" s="123"/>
      <c r="J106" s="124"/>
      <c r="K106" s="124"/>
      <c r="L106" s="124"/>
    </row>
    <row r="107" spans="1:14" s="11" customFormat="1" ht="12.75">
      <c r="A107" s="140">
        <v>3</v>
      </c>
      <c r="B107" s="141" t="s">
        <v>21</v>
      </c>
      <c r="C107" s="120">
        <f>C108</f>
        <v>28000</v>
      </c>
      <c r="D107" s="125"/>
      <c r="E107" s="124"/>
      <c r="F107" s="125"/>
      <c r="G107" s="111">
        <f>G108</f>
        <v>28000</v>
      </c>
      <c r="H107" s="123"/>
      <c r="I107" s="123"/>
      <c r="J107" s="124"/>
      <c r="K107" s="111"/>
      <c r="L107" s="124"/>
      <c r="M107" s="121"/>
      <c r="N107" s="131"/>
    </row>
    <row r="108" spans="1:14" s="11" customFormat="1" ht="12.75">
      <c r="A108" s="140">
        <v>32</v>
      </c>
      <c r="B108" s="141" t="s">
        <v>26</v>
      </c>
      <c r="C108" s="120">
        <f>C109+C110</f>
        <v>28000</v>
      </c>
      <c r="D108" s="125"/>
      <c r="E108" s="124"/>
      <c r="F108" s="125"/>
      <c r="G108" s="111">
        <f>G109+G110</f>
        <v>28000</v>
      </c>
      <c r="H108" s="123"/>
      <c r="I108" s="123"/>
      <c r="J108" s="124"/>
      <c r="K108" s="111"/>
      <c r="L108" s="124"/>
      <c r="M108" s="121"/>
      <c r="N108" s="131"/>
    </row>
    <row r="109" spans="1:14" s="11" customFormat="1" ht="12.75">
      <c r="A109" s="129">
        <v>321</v>
      </c>
      <c r="B109" s="130" t="s">
        <v>27</v>
      </c>
      <c r="C109" s="123">
        <f>G109</f>
        <v>24000</v>
      </c>
      <c r="D109" s="125"/>
      <c r="E109" s="124"/>
      <c r="F109" s="125"/>
      <c r="G109" s="126">
        <v>24000</v>
      </c>
      <c r="H109" s="123"/>
      <c r="I109" s="123"/>
      <c r="J109" s="124"/>
      <c r="K109" s="126"/>
      <c r="L109" s="124"/>
      <c r="M109" s="121"/>
      <c r="N109" s="131"/>
    </row>
    <row r="110" spans="1:14" ht="12.75">
      <c r="A110" s="129">
        <v>329</v>
      </c>
      <c r="B110" s="130" t="s">
        <v>30</v>
      </c>
      <c r="C110" s="123">
        <f>G110</f>
        <v>4000</v>
      </c>
      <c r="D110" s="125"/>
      <c r="E110" s="124"/>
      <c r="F110" s="125"/>
      <c r="G110" s="126">
        <v>4000</v>
      </c>
      <c r="H110" s="124"/>
      <c r="I110" s="124"/>
      <c r="J110" s="124"/>
      <c r="K110" s="124"/>
      <c r="L110" s="124"/>
      <c r="M110" s="124"/>
      <c r="N110" s="132"/>
    </row>
    <row r="111" spans="1:12" ht="33.75">
      <c r="A111" s="94" t="s">
        <v>80</v>
      </c>
      <c r="B111" s="113" t="s">
        <v>86</v>
      </c>
      <c r="C111" s="122"/>
      <c r="D111" s="125"/>
      <c r="E111" s="124"/>
      <c r="F111" s="125"/>
      <c r="G111" s="124"/>
      <c r="H111" s="123"/>
      <c r="I111" s="123"/>
      <c r="J111" s="124"/>
      <c r="K111" s="124"/>
      <c r="L111" s="124"/>
    </row>
    <row r="112" spans="1:12" ht="22.5">
      <c r="A112" s="94"/>
      <c r="B112" s="113" t="s">
        <v>81</v>
      </c>
      <c r="C112" s="152"/>
      <c r="D112" s="153"/>
      <c r="E112" s="132"/>
      <c r="F112" s="153"/>
      <c r="G112" s="132"/>
      <c r="H112" s="123"/>
      <c r="I112" s="123"/>
      <c r="J112" s="124"/>
      <c r="K112" s="124"/>
      <c r="L112" s="124"/>
    </row>
    <row r="113" spans="1:13" ht="12.75">
      <c r="A113" s="140">
        <v>3</v>
      </c>
      <c r="B113" s="141" t="s">
        <v>21</v>
      </c>
      <c r="C113" s="120">
        <f>C114</f>
        <v>26000</v>
      </c>
      <c r="D113" s="125"/>
      <c r="E113" s="124"/>
      <c r="F113" s="125"/>
      <c r="G113" s="111">
        <f>G114</f>
        <v>26000</v>
      </c>
      <c r="H113" s="123"/>
      <c r="I113" s="123"/>
      <c r="J113" s="124"/>
      <c r="K113" s="111"/>
      <c r="L113" s="111"/>
      <c r="M113" s="131"/>
    </row>
    <row r="114" spans="1:13" ht="12.75">
      <c r="A114" s="140">
        <v>32</v>
      </c>
      <c r="B114" s="141" t="s">
        <v>26</v>
      </c>
      <c r="C114" s="120">
        <f>C115+C116</f>
        <v>26000</v>
      </c>
      <c r="D114" s="125"/>
      <c r="E114" s="124"/>
      <c r="F114" s="125"/>
      <c r="G114" s="111">
        <f>G115+G116</f>
        <v>26000</v>
      </c>
      <c r="H114" s="123"/>
      <c r="I114" s="123"/>
      <c r="J114" s="124"/>
      <c r="K114" s="111"/>
      <c r="L114" s="111"/>
      <c r="M114" s="131"/>
    </row>
    <row r="115" spans="1:13" ht="12.75">
      <c r="A115" s="129">
        <v>321</v>
      </c>
      <c r="B115" s="130" t="s">
        <v>27</v>
      </c>
      <c r="C115" s="123">
        <f>G115</f>
        <v>23000</v>
      </c>
      <c r="D115" s="125"/>
      <c r="E115" s="124"/>
      <c r="F115" s="125"/>
      <c r="G115" s="126">
        <v>23000</v>
      </c>
      <c r="H115" s="123"/>
      <c r="I115" s="123"/>
      <c r="J115" s="124"/>
      <c r="K115" s="124"/>
      <c r="L115" s="124"/>
      <c r="M115" s="131"/>
    </row>
    <row r="116" spans="1:13" ht="12.75">
      <c r="A116" s="129">
        <v>329</v>
      </c>
      <c r="B116" s="130" t="s">
        <v>30</v>
      </c>
      <c r="C116" s="123">
        <f>G116</f>
        <v>3000</v>
      </c>
      <c r="D116" s="125"/>
      <c r="E116" s="124"/>
      <c r="F116" s="125"/>
      <c r="G116" s="126">
        <v>3000</v>
      </c>
      <c r="H116" s="124"/>
      <c r="I116" s="124"/>
      <c r="J116" s="124"/>
      <c r="K116" s="124"/>
      <c r="L116" s="124"/>
      <c r="M116" s="132"/>
    </row>
    <row r="117" spans="1:12" ht="22.5">
      <c r="A117" s="94" t="s">
        <v>96</v>
      </c>
      <c r="B117" s="113" t="s">
        <v>95</v>
      </c>
      <c r="C117" s="122"/>
      <c r="D117" s="125"/>
      <c r="E117" s="124"/>
      <c r="F117" s="125"/>
      <c r="G117" s="124"/>
      <c r="H117" s="123"/>
      <c r="I117" s="123"/>
      <c r="J117" s="124"/>
      <c r="K117" s="124"/>
      <c r="L117" s="124"/>
    </row>
    <row r="118" spans="1:12" ht="12.75">
      <c r="A118" s="94"/>
      <c r="B118" s="145" t="s">
        <v>100</v>
      </c>
      <c r="C118" s="122"/>
      <c r="D118" s="125"/>
      <c r="E118" s="124"/>
      <c r="F118" s="125"/>
      <c r="G118" s="124"/>
      <c r="H118" s="123"/>
      <c r="I118" s="123"/>
      <c r="J118" s="124"/>
      <c r="K118" s="124"/>
      <c r="L118" s="124"/>
    </row>
    <row r="119" spans="1:13" ht="12.75">
      <c r="A119" s="140">
        <v>3</v>
      </c>
      <c r="B119" s="141" t="s">
        <v>21</v>
      </c>
      <c r="C119" s="120">
        <f>C120</f>
        <v>289266.95</v>
      </c>
      <c r="D119" s="125"/>
      <c r="E119" s="124"/>
      <c r="F119" s="125"/>
      <c r="G119" s="111">
        <f>G120</f>
        <v>289266.95</v>
      </c>
      <c r="H119" s="150"/>
      <c r="I119" s="150"/>
      <c r="J119" s="132"/>
      <c r="K119" s="151">
        <f>K120</f>
        <v>289266.95</v>
      </c>
      <c r="L119" s="151">
        <f>L120</f>
        <v>289266.95</v>
      </c>
      <c r="M119" s="131"/>
    </row>
    <row r="120" spans="1:13" ht="12.75">
      <c r="A120" s="140">
        <v>32</v>
      </c>
      <c r="B120" s="141" t="s">
        <v>26</v>
      </c>
      <c r="C120" s="120">
        <f>G120</f>
        <v>289266.95</v>
      </c>
      <c r="D120" s="125"/>
      <c r="E120" s="124"/>
      <c r="F120" s="125"/>
      <c r="G120" s="111">
        <f>G121+G122+G123+G124</f>
        <v>289266.95</v>
      </c>
      <c r="H120" s="150"/>
      <c r="I120" s="150"/>
      <c r="J120" s="132"/>
      <c r="K120" s="151">
        <f>G120</f>
        <v>289266.95</v>
      </c>
      <c r="L120" s="151">
        <f>G120</f>
        <v>289266.95</v>
      </c>
      <c r="M120" s="131"/>
    </row>
    <row r="121" spans="1:13" ht="12.75">
      <c r="A121" s="129">
        <v>311</v>
      </c>
      <c r="B121" s="130" t="s">
        <v>27</v>
      </c>
      <c r="C121" s="123">
        <f>G121</f>
        <v>220830</v>
      </c>
      <c r="D121" s="125"/>
      <c r="E121" s="124"/>
      <c r="F121" s="125"/>
      <c r="G121" s="126">
        <v>220830</v>
      </c>
      <c r="H121" s="150"/>
      <c r="I121" s="150"/>
      <c r="J121" s="132"/>
      <c r="K121" s="151"/>
      <c r="L121" s="151"/>
      <c r="M121" s="131"/>
    </row>
    <row r="122" spans="1:13" ht="12.75">
      <c r="A122" s="129">
        <v>312</v>
      </c>
      <c r="B122" s="130" t="s">
        <v>24</v>
      </c>
      <c r="C122" s="123">
        <f>G122</f>
        <v>16000</v>
      </c>
      <c r="D122" s="123"/>
      <c r="E122" s="124"/>
      <c r="F122" s="125"/>
      <c r="G122" s="126">
        <v>16000</v>
      </c>
      <c r="H122" s="150"/>
      <c r="I122" s="150"/>
      <c r="J122" s="132"/>
      <c r="K122" s="151"/>
      <c r="L122" s="151"/>
      <c r="M122" s="131"/>
    </row>
    <row r="123" spans="1:13" ht="12.75">
      <c r="A123" s="129">
        <v>313</v>
      </c>
      <c r="B123" s="130" t="s">
        <v>25</v>
      </c>
      <c r="C123" s="123">
        <f>G123</f>
        <v>36436.950000000004</v>
      </c>
      <c r="D123" s="123"/>
      <c r="E123" s="124"/>
      <c r="F123" s="125"/>
      <c r="G123" s="126">
        <f>G121*16.5%</f>
        <v>36436.950000000004</v>
      </c>
      <c r="H123" s="150"/>
      <c r="I123" s="150"/>
      <c r="J123" s="132"/>
      <c r="K123" s="151"/>
      <c r="L123" s="151"/>
      <c r="M123" s="131"/>
    </row>
    <row r="124" spans="1:13" ht="12.75">
      <c r="A124" s="129">
        <v>321</v>
      </c>
      <c r="B124" s="130" t="s">
        <v>27</v>
      </c>
      <c r="C124" s="123">
        <f>G124</f>
        <v>16000</v>
      </c>
      <c r="D124" s="125"/>
      <c r="E124" s="124"/>
      <c r="F124" s="125"/>
      <c r="G124" s="126">
        <v>16000</v>
      </c>
      <c r="H124" s="132"/>
      <c r="I124" s="132"/>
      <c r="J124" s="132"/>
      <c r="K124" s="132"/>
      <c r="L124" s="132"/>
      <c r="M124" s="132"/>
    </row>
    <row r="125" spans="1:12" ht="33.75">
      <c r="A125" s="94" t="s">
        <v>97</v>
      </c>
      <c r="B125" s="113" t="s">
        <v>98</v>
      </c>
      <c r="C125" s="122"/>
      <c r="D125" s="125"/>
      <c r="E125" s="124"/>
      <c r="F125" s="125"/>
      <c r="G125" s="124"/>
      <c r="H125" s="123"/>
      <c r="I125" s="123"/>
      <c r="J125" s="124"/>
      <c r="K125" s="124"/>
      <c r="L125" s="124"/>
    </row>
    <row r="126" spans="1:12" ht="22.5">
      <c r="A126" s="94"/>
      <c r="B126" s="145" t="s">
        <v>99</v>
      </c>
      <c r="C126" s="122"/>
      <c r="D126" s="125"/>
      <c r="E126" s="124"/>
      <c r="F126" s="125"/>
      <c r="G126" s="124"/>
      <c r="H126" s="123"/>
      <c r="I126" s="123"/>
      <c r="J126" s="124"/>
      <c r="K126" s="124"/>
      <c r="L126" s="124"/>
    </row>
    <row r="127" spans="1:13" ht="12.75">
      <c r="A127" s="140">
        <v>3</v>
      </c>
      <c r="B127" s="141" t="s">
        <v>21</v>
      </c>
      <c r="C127" s="120">
        <f>C128</f>
        <v>150000</v>
      </c>
      <c r="D127" s="125"/>
      <c r="E127" s="124"/>
      <c r="F127" s="125"/>
      <c r="G127" s="111">
        <f>G128</f>
        <v>150000</v>
      </c>
      <c r="H127" s="150"/>
      <c r="I127" s="150"/>
      <c r="J127" s="132"/>
      <c r="K127" s="151">
        <f>K128</f>
        <v>150000</v>
      </c>
      <c r="L127" s="151">
        <f>L128</f>
        <v>150000</v>
      </c>
      <c r="M127" s="131"/>
    </row>
    <row r="128" spans="1:13" ht="12.75">
      <c r="A128" s="140">
        <v>32</v>
      </c>
      <c r="B128" s="141" t="s">
        <v>26</v>
      </c>
      <c r="C128" s="120">
        <f>G128</f>
        <v>150000</v>
      </c>
      <c r="D128" s="125"/>
      <c r="E128" s="124"/>
      <c r="F128" s="125"/>
      <c r="G128" s="111">
        <f>G129</f>
        <v>150000</v>
      </c>
      <c r="H128" s="150"/>
      <c r="I128" s="150"/>
      <c r="J128" s="132"/>
      <c r="K128" s="151">
        <f>G128</f>
        <v>150000</v>
      </c>
      <c r="L128" s="151">
        <f>G128</f>
        <v>150000</v>
      </c>
      <c r="M128" s="131"/>
    </row>
    <row r="129" spans="1:13" ht="12.75">
      <c r="A129" s="129">
        <v>322</v>
      </c>
      <c r="B129" s="130" t="s">
        <v>28</v>
      </c>
      <c r="C129" s="123">
        <f>G129</f>
        <v>150000</v>
      </c>
      <c r="D129" s="125"/>
      <c r="E129" s="124"/>
      <c r="F129" s="125"/>
      <c r="G129" s="126">
        <v>150000</v>
      </c>
      <c r="H129" s="150"/>
      <c r="I129" s="150"/>
      <c r="J129" s="132"/>
      <c r="K129" s="132"/>
      <c r="L129" s="132"/>
      <c r="M129" s="131"/>
    </row>
    <row r="130" spans="1:12" ht="33.75">
      <c r="A130" s="94" t="s">
        <v>109</v>
      </c>
      <c r="B130" s="113" t="s">
        <v>107</v>
      </c>
      <c r="C130" s="122"/>
      <c r="D130" s="125"/>
      <c r="E130" s="124"/>
      <c r="F130" s="125"/>
      <c r="G130" s="124"/>
      <c r="H130" s="123"/>
      <c r="I130" s="123"/>
      <c r="J130" s="124"/>
      <c r="K130" s="124"/>
      <c r="L130" s="124"/>
    </row>
    <row r="131" spans="1:12" ht="12.75">
      <c r="A131" s="94"/>
      <c r="B131" s="113" t="s">
        <v>108</v>
      </c>
      <c r="C131" s="122"/>
      <c r="D131" s="125"/>
      <c r="E131" s="124"/>
      <c r="F131" s="125"/>
      <c r="G131" s="124"/>
      <c r="H131" s="123"/>
      <c r="I131" s="123"/>
      <c r="J131" s="124"/>
      <c r="K131" s="124"/>
      <c r="L131" s="124"/>
    </row>
    <row r="132" spans="1:13" ht="12.75">
      <c r="A132" s="140">
        <v>3</v>
      </c>
      <c r="B132" s="141" t="s">
        <v>21</v>
      </c>
      <c r="C132" s="120">
        <f>C133</f>
        <v>50000</v>
      </c>
      <c r="D132" s="125"/>
      <c r="E132" s="124"/>
      <c r="F132" s="125"/>
      <c r="G132" s="111">
        <f>G133</f>
        <v>50000</v>
      </c>
      <c r="H132" s="123"/>
      <c r="I132" s="123"/>
      <c r="J132" s="124"/>
      <c r="K132" s="111"/>
      <c r="L132" s="124"/>
      <c r="M132" s="121"/>
    </row>
    <row r="133" spans="1:13" ht="12.75">
      <c r="A133" s="140">
        <v>32</v>
      </c>
      <c r="B133" s="141" t="s">
        <v>26</v>
      </c>
      <c r="C133" s="120">
        <f>C134+C135</f>
        <v>50000</v>
      </c>
      <c r="D133" s="125"/>
      <c r="E133" s="124"/>
      <c r="F133" s="125"/>
      <c r="G133" s="111">
        <f>G134+G135</f>
        <v>50000</v>
      </c>
      <c r="H133" s="123"/>
      <c r="I133" s="123"/>
      <c r="J133" s="124"/>
      <c r="K133" s="111"/>
      <c r="L133" s="124"/>
      <c r="M133" s="121"/>
    </row>
    <row r="134" spans="1:13" ht="12.75">
      <c r="A134" s="129">
        <v>321</v>
      </c>
      <c r="B134" s="130" t="s">
        <v>27</v>
      </c>
      <c r="C134" s="123">
        <f>G134</f>
        <v>46000</v>
      </c>
      <c r="D134" s="125"/>
      <c r="E134" s="124"/>
      <c r="F134" s="125"/>
      <c r="G134" s="126">
        <v>46000</v>
      </c>
      <c r="H134" s="123"/>
      <c r="I134" s="123"/>
      <c r="J134" s="124"/>
      <c r="K134" s="126"/>
      <c r="L134" s="124"/>
      <c r="M134" s="121"/>
    </row>
    <row r="135" spans="1:13" ht="12.75">
      <c r="A135" s="129">
        <v>329</v>
      </c>
      <c r="B135" s="130" t="s">
        <v>30</v>
      </c>
      <c r="C135" s="123">
        <f>G135</f>
        <v>4000</v>
      </c>
      <c r="D135" s="125"/>
      <c r="E135" s="124"/>
      <c r="F135" s="125"/>
      <c r="G135" s="126">
        <v>4000</v>
      </c>
      <c r="H135" s="124"/>
      <c r="I135" s="124"/>
      <c r="J135" s="124"/>
      <c r="K135" s="124"/>
      <c r="L135" s="124"/>
      <c r="M135" s="124"/>
    </row>
    <row r="136" spans="1:12" ht="33.75">
      <c r="A136" s="94" t="s">
        <v>110</v>
      </c>
      <c r="B136" s="113" t="s">
        <v>111</v>
      </c>
      <c r="C136" s="122"/>
      <c r="D136" s="125"/>
      <c r="E136" s="124"/>
      <c r="F136" s="125"/>
      <c r="G136" s="124"/>
      <c r="H136" s="123"/>
      <c r="I136" s="123"/>
      <c r="J136" s="124"/>
      <c r="K136" s="124"/>
      <c r="L136" s="124"/>
    </row>
    <row r="137" spans="1:12" ht="12.75">
      <c r="A137" s="94"/>
      <c r="B137" s="113" t="s">
        <v>112</v>
      </c>
      <c r="C137" s="122"/>
      <c r="D137" s="125"/>
      <c r="E137" s="124"/>
      <c r="F137" s="125"/>
      <c r="G137" s="124"/>
      <c r="H137" s="123"/>
      <c r="I137" s="123"/>
      <c r="J137" s="124"/>
      <c r="K137" s="124"/>
      <c r="L137" s="124"/>
    </row>
    <row r="138" spans="1:13" ht="12.75">
      <c r="A138" s="140">
        <v>3</v>
      </c>
      <c r="B138" s="141" t="s">
        <v>21</v>
      </c>
      <c r="C138" s="120">
        <f>C139</f>
        <v>25728</v>
      </c>
      <c r="D138" s="125"/>
      <c r="E138" s="124"/>
      <c r="F138" s="125"/>
      <c r="G138" s="111">
        <f>G139</f>
        <v>25728</v>
      </c>
      <c r="H138" s="123"/>
      <c r="I138" s="123"/>
      <c r="J138" s="124"/>
      <c r="K138" s="111"/>
      <c r="L138" s="124"/>
      <c r="M138" s="121"/>
    </row>
    <row r="139" spans="1:13" ht="12.75">
      <c r="A139" s="140">
        <v>32</v>
      </c>
      <c r="B139" s="141" t="s">
        <v>26</v>
      </c>
      <c r="C139" s="120">
        <f>C140+C141+C142</f>
        <v>25728</v>
      </c>
      <c r="D139" s="125"/>
      <c r="E139" s="124"/>
      <c r="F139" s="125"/>
      <c r="G139" s="111">
        <f>G140+G141+G142</f>
        <v>25728</v>
      </c>
      <c r="H139" s="123"/>
      <c r="I139" s="123"/>
      <c r="J139" s="124"/>
      <c r="K139" s="111"/>
      <c r="L139" s="124"/>
      <c r="M139" s="121"/>
    </row>
    <row r="140" spans="1:13" ht="12.75">
      <c r="A140" s="129">
        <v>321</v>
      </c>
      <c r="B140" s="130" t="s">
        <v>27</v>
      </c>
      <c r="C140" s="123">
        <f>G140</f>
        <v>6028</v>
      </c>
      <c r="D140" s="125"/>
      <c r="E140" s="124"/>
      <c r="F140" s="125"/>
      <c r="G140" s="126">
        <v>6028</v>
      </c>
      <c r="H140" s="123"/>
      <c r="I140" s="123"/>
      <c r="J140" s="124"/>
      <c r="K140" s="126"/>
      <c r="L140" s="124"/>
      <c r="M140" s="121"/>
    </row>
    <row r="141" spans="1:13" ht="12.75">
      <c r="A141" s="129">
        <v>323</v>
      </c>
      <c r="B141" s="130" t="s">
        <v>29</v>
      </c>
      <c r="C141" s="123">
        <f>G141</f>
        <v>12200</v>
      </c>
      <c r="D141" s="125"/>
      <c r="E141" s="124"/>
      <c r="F141" s="125"/>
      <c r="G141" s="126">
        <v>12200</v>
      </c>
      <c r="H141" s="123"/>
      <c r="I141" s="123"/>
      <c r="J141" s="124"/>
      <c r="K141" s="126"/>
      <c r="L141" s="124"/>
      <c r="M141" s="121"/>
    </row>
    <row r="142" spans="1:13" ht="12.75">
      <c r="A142" s="129">
        <v>329</v>
      </c>
      <c r="B142" s="130" t="s">
        <v>30</v>
      </c>
      <c r="C142" s="123">
        <f>G142</f>
        <v>7500</v>
      </c>
      <c r="D142" s="125"/>
      <c r="E142" s="124"/>
      <c r="F142" s="125"/>
      <c r="G142" s="126">
        <v>7500</v>
      </c>
      <c r="H142" s="123"/>
      <c r="I142" s="123"/>
      <c r="J142" s="124"/>
      <c r="K142" s="126"/>
      <c r="L142" s="124"/>
      <c r="M142" s="121"/>
    </row>
    <row r="143" spans="1:13" ht="25.5">
      <c r="A143" s="140">
        <v>4</v>
      </c>
      <c r="B143" s="141" t="s">
        <v>34</v>
      </c>
      <c r="C143" s="120">
        <f>C144</f>
        <v>12500</v>
      </c>
      <c r="D143" s="122"/>
      <c r="E143" s="121"/>
      <c r="F143" s="122"/>
      <c r="G143" s="111">
        <f>G144</f>
        <v>12500</v>
      </c>
      <c r="H143" s="123"/>
      <c r="I143" s="123"/>
      <c r="J143" s="124"/>
      <c r="K143" s="126"/>
      <c r="L143" s="124"/>
      <c r="M143" s="121"/>
    </row>
    <row r="144" spans="1:13" ht="25.5">
      <c r="A144" s="140">
        <v>42</v>
      </c>
      <c r="B144" s="141" t="s">
        <v>35</v>
      </c>
      <c r="C144" s="120">
        <f>C145</f>
        <v>12500</v>
      </c>
      <c r="D144" s="122"/>
      <c r="E144" s="121"/>
      <c r="F144" s="122"/>
      <c r="G144" s="111">
        <f>G145</f>
        <v>12500</v>
      </c>
      <c r="H144" s="123"/>
      <c r="I144" s="123"/>
      <c r="J144" s="124"/>
      <c r="K144" s="126"/>
      <c r="L144" s="124"/>
      <c r="M144" s="121"/>
    </row>
    <row r="145" spans="1:13" ht="12.75">
      <c r="A145" s="129">
        <v>422</v>
      </c>
      <c r="B145" s="130" t="s">
        <v>33</v>
      </c>
      <c r="C145" s="123">
        <f>G145</f>
        <v>12500</v>
      </c>
      <c r="D145" s="125"/>
      <c r="E145" s="124"/>
      <c r="F145" s="125"/>
      <c r="G145" s="126">
        <v>12500</v>
      </c>
      <c r="H145" s="124"/>
      <c r="I145" s="124"/>
      <c r="J145" s="124"/>
      <c r="K145" s="124"/>
      <c r="L145" s="124"/>
      <c r="M145" s="124"/>
    </row>
    <row r="146" spans="1:12" ht="12.75">
      <c r="A146" s="94" t="s">
        <v>115</v>
      </c>
      <c r="B146" s="113" t="s">
        <v>113</v>
      </c>
      <c r="C146" s="122"/>
      <c r="D146" s="125"/>
      <c r="E146" s="124"/>
      <c r="F146" s="125"/>
      <c r="G146" s="124"/>
      <c r="H146" s="123"/>
      <c r="I146" s="123"/>
      <c r="J146" s="124"/>
      <c r="K146" s="124"/>
      <c r="L146" s="124"/>
    </row>
    <row r="147" spans="1:12" ht="12.75">
      <c r="A147" s="94"/>
      <c r="B147" s="113" t="s">
        <v>108</v>
      </c>
      <c r="C147" s="122"/>
      <c r="D147" s="125"/>
      <c r="E147" s="124"/>
      <c r="F147" s="125"/>
      <c r="G147" s="124"/>
      <c r="H147" s="123"/>
      <c r="I147" s="123"/>
      <c r="J147" s="124"/>
      <c r="K147" s="124"/>
      <c r="L147" s="124"/>
    </row>
    <row r="148" spans="1:13" ht="12.75">
      <c r="A148" s="140">
        <v>3</v>
      </c>
      <c r="B148" s="141" t="s">
        <v>21</v>
      </c>
      <c r="C148" s="120">
        <f>C149</f>
        <v>1030257.84</v>
      </c>
      <c r="D148" s="125"/>
      <c r="E148" s="124"/>
      <c r="F148" s="125"/>
      <c r="G148" s="120">
        <f>G149</f>
        <v>1030257.84</v>
      </c>
      <c r="H148" s="123"/>
      <c r="I148" s="123"/>
      <c r="J148" s="124"/>
      <c r="K148" s="151">
        <f>K149</f>
        <v>315120.4</v>
      </c>
      <c r="L148" s="124"/>
      <c r="M148" s="121"/>
    </row>
    <row r="149" spans="1:13" ht="12.75">
      <c r="A149" s="140">
        <v>32</v>
      </c>
      <c r="B149" s="141" t="s">
        <v>26</v>
      </c>
      <c r="C149" s="120">
        <f>C150+C151+C152+C153+C154+C155+D156</f>
        <v>1030257.84</v>
      </c>
      <c r="D149" s="125"/>
      <c r="E149" s="124"/>
      <c r="F149" s="125"/>
      <c r="G149" s="120">
        <f>G150+G151+G152+G153+G154+G155</f>
        <v>1030257.84</v>
      </c>
      <c r="H149" s="123"/>
      <c r="I149" s="123"/>
      <c r="J149" s="124"/>
      <c r="K149" s="151">
        <v>315120.4</v>
      </c>
      <c r="L149" s="151"/>
      <c r="M149" s="121"/>
    </row>
    <row r="150" spans="1:13" ht="12.75">
      <c r="A150" s="129">
        <v>312</v>
      </c>
      <c r="B150" s="130" t="s">
        <v>24</v>
      </c>
      <c r="C150" s="123">
        <f aca="true" t="shared" si="1" ref="C150:C155">G150</f>
        <v>35300</v>
      </c>
      <c r="D150" s="123"/>
      <c r="E150" s="124"/>
      <c r="F150" s="125"/>
      <c r="G150" s="126">
        <v>35300</v>
      </c>
      <c r="H150" s="123"/>
      <c r="I150" s="123"/>
      <c r="J150" s="124"/>
      <c r="K150" s="151"/>
      <c r="L150" s="151"/>
      <c r="M150" s="121"/>
    </row>
    <row r="151" spans="1:13" ht="12.75">
      <c r="A151" s="129">
        <v>321</v>
      </c>
      <c r="B151" s="130" t="s">
        <v>27</v>
      </c>
      <c r="C151" s="123">
        <f t="shared" si="1"/>
        <v>26150</v>
      </c>
      <c r="D151" s="125"/>
      <c r="E151" s="124"/>
      <c r="F151" s="125"/>
      <c r="G151" s="126">
        <v>26150</v>
      </c>
      <c r="H151" s="123"/>
      <c r="I151" s="123"/>
      <c r="J151" s="124"/>
      <c r="K151" s="124"/>
      <c r="L151" s="124"/>
      <c r="M151" s="121"/>
    </row>
    <row r="152" spans="1:13" ht="12.75">
      <c r="A152" s="129">
        <v>322</v>
      </c>
      <c r="B152" s="130" t="s">
        <v>28</v>
      </c>
      <c r="C152" s="123">
        <f t="shared" si="1"/>
        <v>43265</v>
      </c>
      <c r="D152" s="125"/>
      <c r="E152" s="124"/>
      <c r="F152" s="125"/>
      <c r="G152" s="126">
        <v>43265</v>
      </c>
      <c r="H152" s="123"/>
      <c r="I152" s="123"/>
      <c r="J152" s="124"/>
      <c r="K152" s="124"/>
      <c r="L152" s="124"/>
      <c r="M152" s="121"/>
    </row>
    <row r="153" spans="1:13" ht="12.75">
      <c r="A153" s="129">
        <v>323</v>
      </c>
      <c r="B153" s="130" t="s">
        <v>29</v>
      </c>
      <c r="C153" s="123">
        <f t="shared" si="1"/>
        <v>107667.84</v>
      </c>
      <c r="D153" s="125"/>
      <c r="E153" s="124"/>
      <c r="F153" s="125"/>
      <c r="G153" s="126">
        <v>107667.84</v>
      </c>
      <c r="H153" s="123"/>
      <c r="I153" s="123"/>
      <c r="J153" s="124"/>
      <c r="K153" s="124"/>
      <c r="L153" s="124"/>
      <c r="M153" s="121"/>
    </row>
    <row r="154" spans="1:13" ht="12.75">
      <c r="A154" s="129">
        <v>329</v>
      </c>
      <c r="B154" s="130" t="s">
        <v>30</v>
      </c>
      <c r="C154" s="123">
        <f t="shared" si="1"/>
        <v>59250</v>
      </c>
      <c r="D154" s="125"/>
      <c r="E154" s="124"/>
      <c r="F154" s="125"/>
      <c r="G154" s="126">
        <v>59250</v>
      </c>
      <c r="H154" s="123"/>
      <c r="I154" s="123"/>
      <c r="J154" s="124"/>
      <c r="K154" s="124"/>
      <c r="L154" s="124"/>
      <c r="M154" s="121"/>
    </row>
    <row r="155" spans="1:13" ht="12.75">
      <c r="A155" s="129">
        <v>369</v>
      </c>
      <c r="B155" s="130" t="s">
        <v>114</v>
      </c>
      <c r="C155" s="123">
        <f t="shared" si="1"/>
        <v>758625</v>
      </c>
      <c r="D155" s="125"/>
      <c r="E155" s="124"/>
      <c r="F155" s="125"/>
      <c r="G155" s="126">
        <v>758625</v>
      </c>
      <c r="H155" s="123"/>
      <c r="I155" s="123"/>
      <c r="J155" s="124"/>
      <c r="K155" s="124"/>
      <c r="L155" s="124"/>
      <c r="M155" s="121"/>
    </row>
    <row r="156" spans="1:13" ht="25.5">
      <c r="A156" s="140">
        <v>4</v>
      </c>
      <c r="B156" s="141" t="s">
        <v>34</v>
      </c>
      <c r="C156" s="120">
        <f>C157</f>
        <v>146492.16</v>
      </c>
      <c r="D156" s="122"/>
      <c r="E156" s="121"/>
      <c r="F156" s="122"/>
      <c r="G156" s="111">
        <f>G157</f>
        <v>146492.16</v>
      </c>
      <c r="H156" s="123"/>
      <c r="I156" s="123"/>
      <c r="J156" s="124"/>
      <c r="K156" s="151">
        <f>K157</f>
        <v>52081.6</v>
      </c>
      <c r="L156" s="124"/>
      <c r="M156" s="121"/>
    </row>
    <row r="157" spans="1:13" ht="25.5">
      <c r="A157" s="140">
        <v>42</v>
      </c>
      <c r="B157" s="141" t="s">
        <v>35</v>
      </c>
      <c r="C157" s="120">
        <f>C158+C159</f>
        <v>146492.16</v>
      </c>
      <c r="D157" s="122"/>
      <c r="E157" s="121"/>
      <c r="F157" s="122"/>
      <c r="G157" s="111">
        <f>G158+G159</f>
        <v>146492.16</v>
      </c>
      <c r="H157" s="123"/>
      <c r="I157" s="123"/>
      <c r="J157" s="124"/>
      <c r="K157" s="151">
        <v>52081.6</v>
      </c>
      <c r="L157" s="151"/>
      <c r="M157" s="121"/>
    </row>
    <row r="158" spans="1:13" ht="12.75">
      <c r="A158" s="129">
        <v>422</v>
      </c>
      <c r="B158" s="130" t="s">
        <v>33</v>
      </c>
      <c r="C158" s="123">
        <f>G158</f>
        <v>136492.16</v>
      </c>
      <c r="D158" s="125"/>
      <c r="E158" s="124"/>
      <c r="F158" s="125"/>
      <c r="G158" s="126">
        <v>136492.16</v>
      </c>
      <c r="H158" s="123"/>
      <c r="I158" s="123"/>
      <c r="J158" s="124"/>
      <c r="K158" s="126"/>
      <c r="L158" s="124"/>
      <c r="M158" s="121"/>
    </row>
    <row r="159" spans="1:13" ht="25.5">
      <c r="A159" s="129">
        <v>424</v>
      </c>
      <c r="B159" s="130" t="s">
        <v>36</v>
      </c>
      <c r="C159" s="123">
        <f>G159</f>
        <v>10000</v>
      </c>
      <c r="D159" s="125"/>
      <c r="E159" s="124"/>
      <c r="F159" s="125"/>
      <c r="G159" s="126">
        <v>10000</v>
      </c>
      <c r="H159" s="124"/>
      <c r="I159" s="124"/>
      <c r="J159" s="124"/>
      <c r="K159" s="124"/>
      <c r="L159" s="124"/>
      <c r="M159" s="124"/>
    </row>
    <row r="160" spans="1:13" ht="12.75">
      <c r="A160" s="129"/>
      <c r="B160" s="130"/>
      <c r="C160" s="150"/>
      <c r="D160" s="153"/>
      <c r="E160" s="132"/>
      <c r="F160" s="153"/>
      <c r="G160" s="154"/>
      <c r="H160" s="124"/>
      <c r="I160" s="124"/>
      <c r="J160" s="124"/>
      <c r="K160" s="124"/>
      <c r="L160" s="124"/>
      <c r="M160" s="124"/>
    </row>
    <row r="161" spans="1:13" ht="12.75">
      <c r="A161" s="129"/>
      <c r="B161" s="130"/>
      <c r="C161" s="150"/>
      <c r="D161" s="153"/>
      <c r="E161" s="132"/>
      <c r="F161" s="153"/>
      <c r="G161" s="154"/>
      <c r="H161" s="124"/>
      <c r="I161" s="124"/>
      <c r="J161" s="124"/>
      <c r="K161" s="124"/>
      <c r="L161" s="124"/>
      <c r="M161" s="124"/>
    </row>
    <row r="162" spans="1:13" ht="12.75">
      <c r="A162" s="129"/>
      <c r="B162" s="130"/>
      <c r="C162" s="150"/>
      <c r="D162" s="153"/>
      <c r="E162" s="132"/>
      <c r="F162" s="153"/>
      <c r="G162" s="154"/>
      <c r="H162" s="124"/>
      <c r="I162" s="124"/>
      <c r="J162" s="124"/>
      <c r="K162" s="124"/>
      <c r="L162" s="124"/>
      <c r="M162" s="124"/>
    </row>
    <row r="163" spans="1:12" ht="12.75">
      <c r="A163" s="83"/>
      <c r="B163" s="114" t="s">
        <v>82</v>
      </c>
      <c r="C163" s="115"/>
      <c r="D163" s="114"/>
      <c r="E163" s="8"/>
      <c r="F163" s="109"/>
      <c r="G163" s="8"/>
      <c r="H163" s="8"/>
      <c r="I163" s="8"/>
      <c r="J163" s="116" t="s">
        <v>84</v>
      </c>
      <c r="K163" s="117"/>
      <c r="L163" s="114"/>
    </row>
    <row r="164" spans="1:12" ht="12.75">
      <c r="A164" s="83"/>
      <c r="B164" s="114" t="s">
        <v>83</v>
      </c>
      <c r="C164" s="115"/>
      <c r="D164" s="114"/>
      <c r="E164" s="8" t="s">
        <v>122</v>
      </c>
      <c r="F164" s="109"/>
      <c r="G164" s="8"/>
      <c r="H164" s="8"/>
      <c r="I164" s="8"/>
      <c r="J164" s="116" t="s">
        <v>85</v>
      </c>
      <c r="K164" s="117"/>
      <c r="L164" s="114"/>
    </row>
    <row r="165" spans="1:12" s="11" customFormat="1" ht="12.75">
      <c r="A165" s="83"/>
      <c r="B165" s="14"/>
      <c r="C165" s="109"/>
      <c r="D165" s="109"/>
      <c r="E165" s="8"/>
      <c r="F165" s="109"/>
      <c r="G165" s="8"/>
      <c r="H165" s="8"/>
      <c r="I165" s="8"/>
      <c r="J165" s="8"/>
      <c r="K165" s="8"/>
      <c r="L165" s="8"/>
    </row>
    <row r="166" spans="1:12" ht="12.75">
      <c r="A166" s="83"/>
      <c r="B166" s="14"/>
      <c r="C166" s="109"/>
      <c r="D166" s="109"/>
      <c r="E166" s="8"/>
      <c r="F166" s="109"/>
      <c r="G166" s="8"/>
      <c r="H166" s="8"/>
      <c r="I166" s="8"/>
      <c r="J166" s="8"/>
      <c r="K166" s="8"/>
      <c r="L166" s="8"/>
    </row>
    <row r="167" spans="1:12" ht="12.75">
      <c r="A167" s="83"/>
      <c r="B167" s="14"/>
      <c r="C167" s="109"/>
      <c r="D167" s="109"/>
      <c r="E167" s="8"/>
      <c r="F167" s="109"/>
      <c r="G167" s="8"/>
      <c r="H167" s="8"/>
      <c r="I167" s="8"/>
      <c r="J167" s="8"/>
      <c r="K167" s="8"/>
      <c r="L167" s="8"/>
    </row>
    <row r="168" spans="1:12" ht="12.75">
      <c r="A168" s="83"/>
      <c r="B168" s="14"/>
      <c r="C168" s="109"/>
      <c r="D168" s="109"/>
      <c r="E168" s="8"/>
      <c r="F168" s="109"/>
      <c r="G168" s="8"/>
      <c r="H168" s="8"/>
      <c r="I168" s="8"/>
      <c r="J168" s="8"/>
      <c r="K168" s="8"/>
      <c r="L168" s="8"/>
    </row>
    <row r="169" spans="1:12" ht="12.75">
      <c r="A169" s="83"/>
      <c r="B169" s="14"/>
      <c r="C169" s="109"/>
      <c r="D169" s="109"/>
      <c r="E169" s="8"/>
      <c r="F169" s="109"/>
      <c r="G169" s="8"/>
      <c r="H169" s="8"/>
      <c r="I169" s="8"/>
      <c r="J169" s="8"/>
      <c r="K169" s="8"/>
      <c r="L169" s="8"/>
    </row>
    <row r="170" spans="1:12" s="11" customFormat="1" ht="12.75">
      <c r="A170" s="83"/>
      <c r="B170" s="14"/>
      <c r="C170" s="109"/>
      <c r="D170" s="109"/>
      <c r="E170" s="8"/>
      <c r="F170" s="109"/>
      <c r="G170" s="8"/>
      <c r="H170" s="8"/>
      <c r="I170" s="8"/>
      <c r="J170" s="8"/>
      <c r="K170" s="8"/>
      <c r="L170" s="8"/>
    </row>
    <row r="171" spans="1:12" ht="12.75">
      <c r="A171" s="83"/>
      <c r="B171" s="14"/>
      <c r="C171" s="109"/>
      <c r="D171" s="109"/>
      <c r="E171" s="8"/>
      <c r="F171" s="109"/>
      <c r="G171" s="8"/>
      <c r="H171" s="8"/>
      <c r="I171" s="8"/>
      <c r="J171" s="8"/>
      <c r="K171" s="8"/>
      <c r="L171" s="8"/>
    </row>
    <row r="172" spans="1:12" s="11" customFormat="1" ht="12.75">
      <c r="A172" s="83"/>
      <c r="B172" s="14"/>
      <c r="C172" s="109"/>
      <c r="D172" s="109"/>
      <c r="E172" s="8"/>
      <c r="F172" s="109"/>
      <c r="G172" s="8"/>
      <c r="H172" s="8"/>
      <c r="I172" s="8"/>
      <c r="J172" s="8"/>
      <c r="K172" s="8"/>
      <c r="L172" s="8"/>
    </row>
    <row r="173" spans="1:2" s="11" customFormat="1" ht="12.75">
      <c r="A173" s="83"/>
      <c r="B173" s="86"/>
    </row>
    <row r="174" spans="1:12" ht="12.75">
      <c r="A174" s="82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2" s="11" customFormat="1" ht="12.75">
      <c r="A175" s="83"/>
      <c r="B175" s="86"/>
    </row>
    <row r="176" spans="1:12" ht="12.75">
      <c r="A176" s="82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2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3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3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3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3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3"/>
      <c r="B182" s="14" t="s">
        <v>43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3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3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3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3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3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3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3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3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3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3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3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3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3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3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3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3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3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3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3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3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3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3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3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3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3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3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3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3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3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3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3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3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3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3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3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3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3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3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3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3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3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3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3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3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3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3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3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3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3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3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3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3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3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3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3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3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3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3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3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3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3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3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3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3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3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3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3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3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3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3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3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3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3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3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3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3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3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3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3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3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3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3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3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3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3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3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3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3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3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3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3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3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3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3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3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3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3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3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3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3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3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3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3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3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3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3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3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3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3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3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3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3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3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3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3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3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3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3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3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3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3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3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3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3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3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3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3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3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3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3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3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3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3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3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3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3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3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3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3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3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3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3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3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3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3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3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3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3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3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3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3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3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3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3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3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3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3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3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3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3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3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3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3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3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3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3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3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3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3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3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3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3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3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3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3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3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3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3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3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3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3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3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3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3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3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3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3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3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3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3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3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3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3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3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3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3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3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3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3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3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3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3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3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3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3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3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3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3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3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3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3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3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3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3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3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3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3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3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3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3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3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3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3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3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3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3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3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3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3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3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3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3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3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3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3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3"/>
      <c r="B418" s="14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3"/>
      <c r="B419" s="14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3"/>
      <c r="B420" s="14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3"/>
      <c r="B421" s="14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3"/>
      <c r="B422" s="14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3"/>
      <c r="B423" s="14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3"/>
      <c r="B424" s="14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3"/>
      <c r="B425" s="14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3"/>
      <c r="B426" s="14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3"/>
      <c r="B427" s="14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3"/>
      <c r="B428" s="14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3"/>
      <c r="B429" s="14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3"/>
      <c r="B430" s="14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3"/>
      <c r="B431" s="14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3"/>
      <c r="B432" s="14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3"/>
      <c r="B433" s="14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3"/>
      <c r="B434" s="14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3"/>
      <c r="B435" s="14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3"/>
      <c r="B436" s="14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3"/>
      <c r="B437" s="14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3"/>
      <c r="B438" s="14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3"/>
      <c r="B439" s="14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3"/>
      <c r="B440" s="14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3"/>
      <c r="B441" s="14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3"/>
      <c r="B442" s="14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3"/>
      <c r="B443" s="14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3"/>
      <c r="B444" s="14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3"/>
      <c r="B445" s="14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3"/>
      <c r="B446" s="14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3"/>
      <c r="B447" s="14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3"/>
      <c r="B448" s="14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3"/>
      <c r="B449" s="14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3"/>
      <c r="B450" s="14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3"/>
      <c r="B451" s="14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3"/>
      <c r="B452" s="14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3"/>
      <c r="B453" s="14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3"/>
      <c r="B454" s="14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3"/>
      <c r="B455" s="14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3"/>
      <c r="B456" s="14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3"/>
      <c r="B457" s="14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3"/>
      <c r="B458" s="14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3"/>
      <c r="B459" s="14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3"/>
      <c r="B460" s="14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3"/>
      <c r="B461" s="14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3"/>
      <c r="B462" s="14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3"/>
      <c r="B463" s="14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3"/>
      <c r="B464" s="14"/>
      <c r="C464" s="8"/>
      <c r="D464" s="8"/>
      <c r="E464" s="8"/>
      <c r="F464" s="8"/>
      <c r="G464" s="8"/>
      <c r="H464" s="8"/>
      <c r="I464" s="8"/>
      <c r="J464" s="8"/>
      <c r="K464" s="8"/>
      <c r="L464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Biljana</cp:lastModifiedBy>
  <cp:lastPrinted>2020-10-29T13:49:50Z</cp:lastPrinted>
  <dcterms:created xsi:type="dcterms:W3CDTF">2013-09-11T11:00:21Z</dcterms:created>
  <dcterms:modified xsi:type="dcterms:W3CDTF">2020-11-04T10:29:09Z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